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0.10.2\01000000白石町\01130000農業振興課\03園芸農産係\R7年度\02補助事業\03県単（園芸）\00さが園芸888整備支援事業\広報（R8年度事業要望受付）\R7.4.7～6.30町ホームページ\添付ファイル\"/>
    </mc:Choice>
  </mc:AlternateContent>
  <bookViews>
    <workbookView xWindow="0" yWindow="0" windowWidth="6120" windowHeight="7995"/>
  </bookViews>
  <sheets>
    <sheet name="別紙B-1　総括表" sheetId="1" r:id="rId1"/>
    <sheet name="別添　個票" sheetId="11" r:id="rId2"/>
    <sheet name="別紙C" sheetId="12" r:id="rId3"/>
    <sheet name="別紙D" sheetId="14" r:id="rId4"/>
    <sheet name="別紙E" sheetId="15" r:id="rId5"/>
    <sheet name="別紙F" sheetId="16" r:id="rId6"/>
    <sheet name="別紙H" sheetId="17" r:id="rId7"/>
    <sheet name="別紙I" sheetId="34" r:id="rId8"/>
    <sheet name="別紙J" sheetId="30" r:id="rId9"/>
    <sheet name="参考様式1" sheetId="18" r:id="rId10"/>
    <sheet name="2" sheetId="19" r:id="rId11"/>
    <sheet name="3" sheetId="20" r:id="rId12"/>
    <sheet name="4(根域)" sheetId="23" r:id="rId13"/>
    <sheet name="4(V字)" sheetId="25" r:id="rId14"/>
    <sheet name="5" sheetId="27" r:id="rId15"/>
    <sheet name="6" sheetId="28" r:id="rId16"/>
    <sheet name="7" sheetId="29" r:id="rId17"/>
    <sheet name="8" sheetId="33" r:id="rId18"/>
    <sheet name="リスト（削除不可）" sheetId="2" state="hidden" r:id="rId19"/>
    <sheet name="根域制限栽培リスト（削除不可）" sheetId="24" state="hidden" r:id="rId20"/>
    <sheet name="V字ジョイントリスト（削除不可）" sheetId="26" state="hidden" r:id="rId21"/>
  </sheets>
  <externalReferences>
    <externalReference r:id="rId22"/>
    <externalReference r:id="rId23"/>
    <externalReference r:id="rId24"/>
    <externalReference r:id="rId25"/>
    <externalReference r:id="rId26"/>
  </externalReferences>
  <definedNames>
    <definedName name="GAP" localSheetId="6">[1]リスト!$L$2:$L$5</definedName>
    <definedName name="GAP">[2]リスト!$L$2:$L$5</definedName>
    <definedName name="_xlnm.Print_Area" localSheetId="13">'4(V字)'!$A$1:$M$25</definedName>
    <definedName name="_xlnm.Print_Area" localSheetId="12">'4(根域)'!$A$1:$M$25</definedName>
    <definedName name="_xlnm.Print_Area" localSheetId="14">'5'!$A$1:$J$23</definedName>
    <definedName name="_xlnm.Print_Area" localSheetId="15">'6'!$A$1:$R$62</definedName>
    <definedName name="_xlnm.Print_Area" localSheetId="9">参考様式1!$A$1:$G$66</definedName>
    <definedName name="_xlnm.Print_Area" localSheetId="0">'別紙B-1　総括表'!$B$1:$BP$82</definedName>
    <definedName name="_xlnm.Print_Area" localSheetId="2">別紙C!$A$1:$AK$889</definedName>
    <definedName name="_xlnm.Print_Area" localSheetId="3">別紙D!$A$1:$AJ$52</definedName>
    <definedName name="_xlnm.Print_Area" localSheetId="4">別紙E!$A$1:$AH$45</definedName>
    <definedName name="_xlnm.Print_Area" localSheetId="7">別紙I!$A$1:$AH$17</definedName>
    <definedName name="_xlnm.Print_Area" localSheetId="8">別紙J!$A$1:$AH$39</definedName>
    <definedName name="_xlnm.Print_Area" localSheetId="1">'別添　個票'!$A$1:$BQ$488</definedName>
    <definedName name="ステップアップ">'リスト（削除不可）'!$V$2:$V$4</definedName>
    <definedName name="ステップアップ事業実施主体">'リスト（削除不可）'!$N$2:$N$7</definedName>
    <definedName name="園芸団地">'リスト（削除不可）'!$Y$2:$Y$10</definedName>
    <definedName name="園芸団地事業実施主体">'リスト（削除不可）'!$Q$2:$Q$6</definedName>
    <definedName name="園芸用ハウス等">'リスト（削除不可）'!$AC$2:$AC$10</definedName>
    <definedName name="共同作業">'リスト（削除不可）'!$M$2:$M$16</definedName>
    <definedName name="共同性の確保">'リスト（削除不可）'!$L$2:$L$5</definedName>
    <definedName name="共同利用機械・装置">'リスト（削除不可）'!$AM$2:$AM$19</definedName>
    <definedName name="経営基盤強化">'リスト（削除不可）'!$X$2:$X$12</definedName>
    <definedName name="経営基盤強化事業実施主体">'リスト（削除不可）'!$P$2:$P$9</definedName>
    <definedName name="経営基盤強化成果目標">'リスト（削除不可）'!$X$2:$X$12</definedName>
    <definedName name="県補助率" localSheetId="7">[3]リスト!$G$2:$G$7</definedName>
    <definedName name="県補助率" localSheetId="8">[4]リスト!$G$2:$G$7</definedName>
    <definedName name="県補助率">'リスト（削除不可）'!$G$2:$G$7</definedName>
    <definedName name="効率的集出荷">'リスト（削除不可）'!$Z$2:$Z$10</definedName>
    <definedName name="効率的集出荷事業実施主体">'リスト（削除不可）'!$R$2:$R$6</definedName>
    <definedName name="効率的成果目標">'リスト（削除不可）'!$Z$2</definedName>
    <definedName name="高品質化機械・装置">'リスト（削除不可）'!$AE$2:$AE$12</definedName>
    <definedName name="市町名" localSheetId="6">[5]リスト!$A$2:$A$21</definedName>
    <definedName name="市町名" localSheetId="7">[3]リスト!$A$2:$A$21</definedName>
    <definedName name="市町名" localSheetId="8">[4]リスト!$A$2:$A$21</definedName>
    <definedName name="市町名">'リスト（削除不可）'!$A$2:$A$21</definedName>
    <definedName name="施行方法" localSheetId="7">[3]リスト!$D$2:$D$4</definedName>
    <definedName name="施行方法" localSheetId="8">[4]リスト!$D$2:$D$4</definedName>
    <definedName name="施行方法">'リスト（削除不可）'!$D$2:$D$4</definedName>
    <definedName name="施設種類" localSheetId="7">[3]リスト!$AR$2:$AR$11</definedName>
    <definedName name="施設種類" localSheetId="8">[4]リスト!$AR$2:$AR$11</definedName>
    <definedName name="施設種類">'リスト（削除不可）'!$AS$2:$AS$11</definedName>
    <definedName name="事業メニュー" localSheetId="6">[5]リスト!$B$2:$B$6</definedName>
    <definedName name="事業メニュー" localSheetId="7">[3]リスト!$B$2:$B$6</definedName>
    <definedName name="事業メニュー" localSheetId="8">[4]リスト!$B$2:$B$6</definedName>
    <definedName name="事業メニュー">'リスト（削除不可）'!$B$2:$B$6</definedName>
    <definedName name="事業実施主体の区分">'リスト（削除不可）'!$R$2:$R$16</definedName>
    <definedName name="事業量単位" localSheetId="7">[3]リスト!$K$2:$K$6</definedName>
    <definedName name="事業量単位" localSheetId="8">[4]リスト!$K$2:$K$6</definedName>
    <definedName name="事業量単位">'リスト（削除不可）'!$AB$2:$AB$6</definedName>
    <definedName name="所得向上補助率">'リスト（削除不可）'!$F$2:$F$6</definedName>
    <definedName name="消費税の区分">[2]リスト!$J$2:$J$4</definedName>
    <definedName name="消費税区分" localSheetId="11">#REF!</definedName>
    <definedName name="消費税区分" localSheetId="7">[3]リスト!$J$2:$J$5</definedName>
    <definedName name="消費税区分" localSheetId="8">[4]リスト!$J$2:$J$5</definedName>
    <definedName name="消費税区分">'リスト（削除不可）'!$J$2:$J$5</definedName>
    <definedName name="省石油型機械・装置">'リスト（削除不可）'!$AF$2:$AF$6</definedName>
    <definedName name="省力化機械・装置">'リスト（削除不可）'!$AD$2:$AD$23</definedName>
    <definedName name="新規就農者">'リスト（削除不可）'!$W$2:$W$12</definedName>
    <definedName name="新規就農者事業実施主体">'リスト（削除不可）'!$O$2:$O$6</definedName>
    <definedName name="新規成果目標">'リスト（削除不可）'!$W$2:$W$12</definedName>
    <definedName name="新規補助率">'リスト（削除不可）'!$E$2:$E$3</definedName>
    <definedName name="成果目標単位" localSheetId="7">[3]リスト!$AB$2:$AB$13</definedName>
    <definedName name="成果目標単位" localSheetId="8">[4]リスト!$AB$2:$AB$13</definedName>
    <definedName name="成果目標単位">'リスト（削除不可）'!$AA$2:$AA$13</definedName>
    <definedName name="政策的な施設・機械・装置等">'リスト（削除不可）'!$AJ$2:$AJ$4</definedName>
    <definedName name="政策目的">[2]リスト!$B$2:$B$4</definedName>
    <definedName name="選別・調整・加工用機械・装置">'リスト（削除不可）'!$AH$2:$AH$7</definedName>
    <definedName name="大雨・大雪被害防止対策">'リスト（削除不可）'!$AK$2:$AK$5</definedName>
    <definedName name="団地成果目標">'リスト（削除不可）'!$Y$2:$Y$6</definedName>
    <definedName name="長寿命化対策">'リスト（削除不可）'!$AI$2:$AI$6</definedName>
    <definedName name="土づくり用・病害虫低減機械・装置">'リスト（削除不可）'!$AG$2:$AG$8</definedName>
    <definedName name="特認タイプ" localSheetId="7">[3]リスト!$T$2:$T$7</definedName>
    <definedName name="特認タイプ" localSheetId="8">[4]リスト!$T$2:$T$7</definedName>
    <definedName name="特認タイプ">'リスト（削除不可）'!$S$2:$S$7</definedName>
    <definedName name="品目" localSheetId="7">[3]リスト!$C$2:$C$32</definedName>
    <definedName name="品目" localSheetId="8">[4]リスト!$C$2:$C$32</definedName>
    <definedName name="品目">'リスト（削除不可）'!$C$2:$C$31</definedName>
    <definedName name="品目目">[2]リスト!$G$2:$G$33</definedName>
    <definedName name="附帯設備等">'リスト（削除不可）'!$AL$2:$AL$22</definedName>
    <definedName name="有機等">'リスト（削除不可）'!$T$2:$T$3</definedName>
    <definedName name="露地野菜集出荷システム">'リスト（削除不可）'!$AN$2:$AN$6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 l="1"/>
  <c r="N8" i="34"/>
  <c r="F4" i="29"/>
  <c r="D4" i="33"/>
  <c r="L26" i="33"/>
  <c r="L25" i="33"/>
  <c r="M25" i="33" s="1"/>
  <c r="L24" i="33"/>
  <c r="L23" i="33"/>
  <c r="L22" i="33"/>
  <c r="L20" i="33"/>
  <c r="L19" i="33"/>
  <c r="L18" i="33"/>
  <c r="L17" i="33"/>
  <c r="L16" i="33"/>
  <c r="L14" i="33"/>
  <c r="L13" i="33"/>
  <c r="L12" i="33"/>
  <c r="L11" i="33"/>
  <c r="L9" i="33"/>
  <c r="M9" i="33" s="1"/>
  <c r="M22" i="33" l="1"/>
  <c r="M16" i="33"/>
  <c r="M11" i="33"/>
  <c r="M27" i="30"/>
  <c r="B804" i="12" l="1"/>
  <c r="B715" i="12"/>
  <c r="B626" i="12"/>
  <c r="B537" i="12"/>
  <c r="B448" i="12"/>
  <c r="B359" i="12"/>
  <c r="B270" i="12"/>
  <c r="B181" i="12"/>
  <c r="B92" i="12"/>
  <c r="AK2" i="17"/>
  <c r="E4" i="27"/>
  <c r="G8" i="23" l="1"/>
  <c r="H18" i="16"/>
  <c r="C12" i="1"/>
  <c r="N445" i="11"/>
  <c r="N396" i="11"/>
  <c r="N348" i="11"/>
  <c r="N299" i="11"/>
  <c r="N250" i="11"/>
  <c r="N201" i="11"/>
  <c r="N152" i="11"/>
  <c r="N103" i="11"/>
  <c r="N54" i="11"/>
  <c r="N5" i="11"/>
  <c r="V6" i="1"/>
  <c r="V445" i="11" s="1"/>
  <c r="V5" i="11" l="1"/>
  <c r="V348" i="11"/>
  <c r="V201" i="11"/>
  <c r="V396" i="11"/>
  <c r="V103" i="11"/>
  <c r="V299" i="11"/>
  <c r="V152" i="11"/>
  <c r="V54" i="11"/>
  <c r="V250" i="11"/>
  <c r="M8" i="16"/>
  <c r="E28" i="29" l="1"/>
  <c r="J12" i="28" l="1"/>
  <c r="E5" i="27"/>
  <c r="H20" i="27"/>
  <c r="C8" i="25"/>
  <c r="G8" i="25"/>
  <c r="E24" i="25" s="1"/>
  <c r="L8" i="25"/>
  <c r="C10" i="25" s="1"/>
  <c r="F10" i="25"/>
  <c r="D13" i="25"/>
  <c r="E17" i="25"/>
  <c r="E18" i="25" s="1"/>
  <c r="B24" i="25"/>
  <c r="C24" i="25"/>
  <c r="D24" i="25"/>
  <c r="G11" i="25" l="1"/>
  <c r="G12" i="25" l="1"/>
  <c r="G14" i="25" l="1"/>
  <c r="G13" i="25"/>
  <c r="C17" i="25" l="1"/>
  <c r="G18" i="25" s="1"/>
  <c r="F20" i="25" s="1"/>
  <c r="F24" i="25" s="1"/>
  <c r="H24" i="25" s="1"/>
  <c r="G15" i="25"/>
  <c r="C8" i="23" l="1"/>
  <c r="E24" i="23"/>
  <c r="L8" i="23"/>
  <c r="C10" i="23" s="1"/>
  <c r="F10" i="23"/>
  <c r="G11" i="23"/>
  <c r="D13" i="23"/>
  <c r="E17" i="23"/>
  <c r="E18" i="23" s="1"/>
  <c r="B24" i="23"/>
  <c r="C24" i="23"/>
  <c r="D24" i="23"/>
  <c r="G12" i="23" l="1"/>
  <c r="G13" i="23" l="1"/>
  <c r="G14" i="23"/>
  <c r="G24" i="23" s="1"/>
  <c r="C17" i="23" l="1"/>
  <c r="G18" i="23" s="1"/>
  <c r="F20" i="23" s="1"/>
  <c r="F24" i="23" s="1"/>
  <c r="H24" i="23" s="1"/>
  <c r="G15" i="23"/>
  <c r="AV11" i="2" l="1"/>
  <c r="AV10" i="2"/>
  <c r="AV9" i="2"/>
  <c r="AV8" i="2"/>
  <c r="AV7" i="2"/>
  <c r="AV6" i="2"/>
  <c r="AV5" i="2"/>
  <c r="AV4" i="2"/>
  <c r="AV3" i="2"/>
  <c r="AV2" i="2"/>
  <c r="G5" i="20" l="1"/>
  <c r="AA19" i="20"/>
  <c r="M33" i="15" l="1"/>
  <c r="B13" i="19" l="1"/>
  <c r="C13" i="19"/>
  <c r="D13" i="19"/>
  <c r="B14" i="19"/>
  <c r="C14" i="19"/>
  <c r="D14" i="19"/>
  <c r="B15" i="19"/>
  <c r="C15" i="19"/>
  <c r="D15" i="19"/>
  <c r="B16" i="19"/>
  <c r="C16" i="19"/>
  <c r="D16" i="19"/>
  <c r="B17" i="19"/>
  <c r="C17" i="19"/>
  <c r="D17" i="19"/>
  <c r="B18" i="19"/>
  <c r="C18" i="19"/>
  <c r="D18" i="19"/>
  <c r="B19" i="19"/>
  <c r="C19" i="19"/>
  <c r="D19" i="19"/>
  <c r="B20" i="19"/>
  <c r="C20" i="19"/>
  <c r="D20" i="19"/>
  <c r="B21" i="19"/>
  <c r="C21" i="19"/>
  <c r="D21" i="19"/>
  <c r="B12" i="19"/>
  <c r="C12" i="19"/>
  <c r="D12" i="19"/>
  <c r="F63" i="18" l="1"/>
  <c r="E63" i="18"/>
  <c r="D63" i="18"/>
  <c r="F58" i="18"/>
  <c r="E58" i="18"/>
  <c r="D58" i="18"/>
  <c r="F53" i="18"/>
  <c r="E53" i="18"/>
  <c r="D53" i="18"/>
  <c r="F48" i="18"/>
  <c r="E48" i="18"/>
  <c r="D48" i="18"/>
  <c r="F43" i="18"/>
  <c r="E43" i="18"/>
  <c r="D43" i="18"/>
  <c r="F38" i="18"/>
  <c r="E38" i="18"/>
  <c r="D38" i="18"/>
  <c r="F33" i="18"/>
  <c r="E33" i="18"/>
  <c r="D33" i="18"/>
  <c r="D18" i="18"/>
  <c r="E18" i="18"/>
  <c r="F18" i="18"/>
  <c r="D23" i="18"/>
  <c r="E23" i="18"/>
  <c r="F23" i="18"/>
  <c r="D28" i="18"/>
  <c r="E28" i="18"/>
  <c r="F28" i="18"/>
  <c r="N27" i="17"/>
  <c r="N31" i="17" s="1"/>
  <c r="K27" i="17"/>
  <c r="K35" i="17" s="1"/>
  <c r="AI27" i="17"/>
  <c r="AI35" i="17" s="1"/>
  <c r="Z27" i="17"/>
  <c r="Z35" i="17" s="1"/>
  <c r="W27" i="17"/>
  <c r="W35" i="17" s="1"/>
  <c r="I18" i="17"/>
  <c r="AV5" i="17"/>
  <c r="AH5" i="17"/>
  <c r="A18" i="17" s="1"/>
  <c r="X6" i="17"/>
  <c r="U6" i="17"/>
  <c r="U5" i="17"/>
  <c r="K5" i="17"/>
  <c r="D5" i="17"/>
  <c r="A20" i="17"/>
  <c r="AF27" i="17"/>
  <c r="T31" i="17"/>
  <c r="AF31" i="17"/>
  <c r="A33" i="17"/>
  <c r="A37" i="17" s="1"/>
  <c r="T35" i="17"/>
  <c r="AF35" i="17"/>
  <c r="AI31" i="17" l="1"/>
  <c r="T27" i="17"/>
  <c r="K31" i="17"/>
  <c r="Z31" i="17"/>
  <c r="W31" i="17"/>
  <c r="N35" i="17"/>
  <c r="M2" i="16"/>
  <c r="M7" i="16"/>
  <c r="T34" i="15" l="1"/>
  <c r="S887" i="12" l="1"/>
  <c r="N887" i="12"/>
  <c r="I887" i="12"/>
  <c r="S886" i="12"/>
  <c r="N886" i="12"/>
  <c r="I886" i="12"/>
  <c r="N871" i="12"/>
  <c r="I871" i="12"/>
  <c r="Z857" i="12"/>
  <c r="W857" i="12"/>
  <c r="S857" i="12"/>
  <c r="P857" i="12"/>
  <c r="L857" i="12"/>
  <c r="I857" i="12"/>
  <c r="Z856" i="12"/>
  <c r="W856" i="12"/>
  <c r="S856" i="12"/>
  <c r="P855" i="12"/>
  <c r="P854" i="12"/>
  <c r="P853" i="12"/>
  <c r="P852" i="12"/>
  <c r="P851" i="12"/>
  <c r="P850" i="12"/>
  <c r="P849" i="12"/>
  <c r="S837" i="12"/>
  <c r="L837" i="12"/>
  <c r="P836" i="12"/>
  <c r="S835" i="12"/>
  <c r="I835" i="12"/>
  <c r="I855" i="12" s="1"/>
  <c r="E835" i="12"/>
  <c r="E855" i="12" s="1"/>
  <c r="S834" i="12"/>
  <c r="I834" i="12"/>
  <c r="I854" i="12" s="1"/>
  <c r="E834" i="12"/>
  <c r="E854" i="12" s="1"/>
  <c r="S833" i="12"/>
  <c r="I833" i="12"/>
  <c r="I853" i="12" s="1"/>
  <c r="E833" i="12"/>
  <c r="E853" i="12" s="1"/>
  <c r="S832" i="12"/>
  <c r="I832" i="12"/>
  <c r="I852" i="12" s="1"/>
  <c r="E832" i="12"/>
  <c r="E852" i="12" s="1"/>
  <c r="S831" i="12"/>
  <c r="I831" i="12"/>
  <c r="I851" i="12" s="1"/>
  <c r="E831" i="12"/>
  <c r="E851" i="12" s="1"/>
  <c r="S830" i="12"/>
  <c r="I830" i="12"/>
  <c r="I850" i="12" s="1"/>
  <c r="E830" i="12"/>
  <c r="E850" i="12" s="1"/>
  <c r="S829" i="12"/>
  <c r="I829" i="12"/>
  <c r="I849" i="12" s="1"/>
  <c r="E829" i="12"/>
  <c r="E849" i="12" s="1"/>
  <c r="S828" i="12"/>
  <c r="I828" i="12"/>
  <c r="AG822" i="12"/>
  <c r="Z821" i="12"/>
  <c r="W821" i="12"/>
  <c r="S821" i="12"/>
  <c r="P821" i="12"/>
  <c r="L821" i="12"/>
  <c r="I821" i="12"/>
  <c r="AG820" i="12"/>
  <c r="L835" i="12" s="1"/>
  <c r="L855" i="12" s="1"/>
  <c r="AD820" i="12"/>
  <c r="AG819" i="12"/>
  <c r="L834" i="12" s="1"/>
  <c r="L854" i="12" s="1"/>
  <c r="AD819" i="12"/>
  <c r="AG818" i="12"/>
  <c r="L833" i="12" s="1"/>
  <c r="L853" i="12" s="1"/>
  <c r="AD818" i="12"/>
  <c r="AG817" i="12"/>
  <c r="L832" i="12" s="1"/>
  <c r="L852" i="12" s="1"/>
  <c r="AD817" i="12"/>
  <c r="AG816" i="12"/>
  <c r="L831" i="12" s="1"/>
  <c r="L851" i="12" s="1"/>
  <c r="AD816" i="12"/>
  <c r="AG815" i="12"/>
  <c r="L830" i="12" s="1"/>
  <c r="L850" i="12" s="1"/>
  <c r="AD815" i="12"/>
  <c r="AG814" i="12"/>
  <c r="L829" i="12" s="1"/>
  <c r="L849" i="12" s="1"/>
  <c r="AD814" i="12"/>
  <c r="AG813" i="12"/>
  <c r="AD813" i="12"/>
  <c r="N806" i="12"/>
  <c r="E828" i="12" s="1"/>
  <c r="S798" i="12"/>
  <c r="N798" i="12"/>
  <c r="I798" i="12"/>
  <c r="S797" i="12"/>
  <c r="N797" i="12"/>
  <c r="I797" i="12"/>
  <c r="N782" i="12"/>
  <c r="I782" i="12"/>
  <c r="Z768" i="12"/>
  <c r="W768" i="12"/>
  <c r="S768" i="12"/>
  <c r="P768" i="12"/>
  <c r="L768" i="12"/>
  <c r="I768" i="12"/>
  <c r="Z767" i="12"/>
  <c r="W767" i="12"/>
  <c r="S767" i="12"/>
  <c r="P766" i="12"/>
  <c r="P765" i="12"/>
  <c r="P764" i="12"/>
  <c r="P763" i="12"/>
  <c r="P762" i="12"/>
  <c r="P761" i="12"/>
  <c r="P760" i="12"/>
  <c r="S748" i="12"/>
  <c r="L748" i="12"/>
  <c r="P747" i="12"/>
  <c r="S746" i="12"/>
  <c r="I746" i="12"/>
  <c r="I766" i="12" s="1"/>
  <c r="E746" i="12"/>
  <c r="E766" i="12" s="1"/>
  <c r="S745" i="12"/>
  <c r="I745" i="12"/>
  <c r="I765" i="12" s="1"/>
  <c r="E745" i="12"/>
  <c r="E765" i="12" s="1"/>
  <c r="S744" i="12"/>
  <c r="I744" i="12"/>
  <c r="I764" i="12" s="1"/>
  <c r="E744" i="12"/>
  <c r="E764" i="12" s="1"/>
  <c r="S743" i="12"/>
  <c r="I743" i="12"/>
  <c r="I763" i="12" s="1"/>
  <c r="E743" i="12"/>
  <c r="E763" i="12" s="1"/>
  <c r="S742" i="12"/>
  <c r="I742" i="12"/>
  <c r="I762" i="12" s="1"/>
  <c r="E742" i="12"/>
  <c r="E762" i="12" s="1"/>
  <c r="S741" i="12"/>
  <c r="I741" i="12"/>
  <c r="I761" i="12" s="1"/>
  <c r="E741" i="12"/>
  <c r="E761" i="12" s="1"/>
  <c r="S740" i="12"/>
  <c r="I740" i="12"/>
  <c r="I760" i="12" s="1"/>
  <c r="E740" i="12"/>
  <c r="E760" i="12" s="1"/>
  <c r="S739" i="12"/>
  <c r="I739" i="12"/>
  <c r="AG733" i="12"/>
  <c r="Z732" i="12"/>
  <c r="W732" i="12"/>
  <c r="S732" i="12"/>
  <c r="P732" i="12"/>
  <c r="L732" i="12"/>
  <c r="I732" i="12"/>
  <c r="AG731" i="12"/>
  <c r="L746" i="12" s="1"/>
  <c r="L766" i="12" s="1"/>
  <c r="AD731" i="12"/>
  <c r="AG730" i="12"/>
  <c r="L745" i="12" s="1"/>
  <c r="L765" i="12" s="1"/>
  <c r="AD730" i="12"/>
  <c r="AG729" i="12"/>
  <c r="L744" i="12" s="1"/>
  <c r="L764" i="12" s="1"/>
  <c r="AD729" i="12"/>
  <c r="AG728" i="12"/>
  <c r="L743" i="12" s="1"/>
  <c r="L763" i="12" s="1"/>
  <c r="AD728" i="12"/>
  <c r="AG727" i="12"/>
  <c r="L742" i="12" s="1"/>
  <c r="L762" i="12" s="1"/>
  <c r="AD727" i="12"/>
  <c r="AG726" i="12"/>
  <c r="L741" i="12" s="1"/>
  <c r="L761" i="12" s="1"/>
  <c r="AD726" i="12"/>
  <c r="AG725" i="12"/>
  <c r="L740" i="12" s="1"/>
  <c r="AD725" i="12"/>
  <c r="AG724" i="12"/>
  <c r="AD724" i="12"/>
  <c r="N717" i="12"/>
  <c r="E739" i="12" s="1"/>
  <c r="S709" i="12"/>
  <c r="N709" i="12"/>
  <c r="I709" i="12"/>
  <c r="S708" i="12"/>
  <c r="N708" i="12"/>
  <c r="I708" i="12"/>
  <c r="N693" i="12"/>
  <c r="I693" i="12"/>
  <c r="Z679" i="12"/>
  <c r="W679" i="12"/>
  <c r="S679" i="12"/>
  <c r="P679" i="12"/>
  <c r="L679" i="12"/>
  <c r="I679" i="12"/>
  <c r="Z678" i="12"/>
  <c r="W678" i="12"/>
  <c r="S678" i="12"/>
  <c r="P677" i="12"/>
  <c r="P676" i="12"/>
  <c r="P675" i="12"/>
  <c r="P674" i="12"/>
  <c r="P673" i="12"/>
  <c r="P672" i="12"/>
  <c r="P671" i="12"/>
  <c r="S659" i="12"/>
  <c r="L659" i="12"/>
  <c r="P658" i="12"/>
  <c r="S657" i="12"/>
  <c r="I657" i="12"/>
  <c r="I677" i="12" s="1"/>
  <c r="E657" i="12"/>
  <c r="E677" i="12" s="1"/>
  <c r="S656" i="12"/>
  <c r="I656" i="12"/>
  <c r="I676" i="12" s="1"/>
  <c r="E656" i="12"/>
  <c r="E676" i="12" s="1"/>
  <c r="S655" i="12"/>
  <c r="I655" i="12"/>
  <c r="I675" i="12" s="1"/>
  <c r="E655" i="12"/>
  <c r="E675" i="12" s="1"/>
  <c r="S654" i="12"/>
  <c r="I654" i="12"/>
  <c r="I674" i="12" s="1"/>
  <c r="E654" i="12"/>
  <c r="E674" i="12" s="1"/>
  <c r="S653" i="12"/>
  <c r="I653" i="12"/>
  <c r="I673" i="12" s="1"/>
  <c r="E653" i="12"/>
  <c r="E673" i="12" s="1"/>
  <c r="S652" i="12"/>
  <c r="I652" i="12"/>
  <c r="I672" i="12" s="1"/>
  <c r="E652" i="12"/>
  <c r="E672" i="12" s="1"/>
  <c r="S651" i="12"/>
  <c r="I651" i="12"/>
  <c r="I671" i="12" s="1"/>
  <c r="E651" i="12"/>
  <c r="E671" i="12" s="1"/>
  <c r="S650" i="12"/>
  <c r="I650" i="12"/>
  <c r="AG644" i="12"/>
  <c r="Z643" i="12"/>
  <c r="W643" i="12"/>
  <c r="S643" i="12"/>
  <c r="P643" i="12"/>
  <c r="L643" i="12"/>
  <c r="I643" i="12"/>
  <c r="AG642" i="12"/>
  <c r="L657" i="12" s="1"/>
  <c r="L677" i="12" s="1"/>
  <c r="AD642" i="12"/>
  <c r="AG641" i="12"/>
  <c r="L656" i="12" s="1"/>
  <c r="L676" i="12" s="1"/>
  <c r="AD641" i="12"/>
  <c r="AG640" i="12"/>
  <c r="L655" i="12" s="1"/>
  <c r="L675" i="12" s="1"/>
  <c r="AD640" i="12"/>
  <c r="AG639" i="12"/>
  <c r="L654" i="12" s="1"/>
  <c r="L674" i="12" s="1"/>
  <c r="AD639" i="12"/>
  <c r="AG638" i="12"/>
  <c r="L653" i="12" s="1"/>
  <c r="L673" i="12" s="1"/>
  <c r="AD638" i="12"/>
  <c r="AG637" i="12"/>
  <c r="L652" i="12" s="1"/>
  <c r="L672" i="12" s="1"/>
  <c r="AD637" i="12"/>
  <c r="AG636" i="12"/>
  <c r="L651" i="12" s="1"/>
  <c r="L671" i="12" s="1"/>
  <c r="AD636" i="12"/>
  <c r="AG635" i="12"/>
  <c r="L650" i="12" s="1"/>
  <c r="AD635" i="12"/>
  <c r="N628" i="12"/>
  <c r="E687" i="12" s="1"/>
  <c r="AD821" i="12" l="1"/>
  <c r="S836" i="12"/>
  <c r="P856" i="12"/>
  <c r="I836" i="12"/>
  <c r="P678" i="12"/>
  <c r="AG821" i="12"/>
  <c r="AG732" i="12"/>
  <c r="E865" i="12"/>
  <c r="I856" i="12"/>
  <c r="L856" i="12"/>
  <c r="I747" i="12"/>
  <c r="L828" i="12"/>
  <c r="L836" i="12" s="1"/>
  <c r="E880" i="12"/>
  <c r="AD643" i="12"/>
  <c r="L739" i="12"/>
  <c r="L747" i="12" s="1"/>
  <c r="S747" i="12"/>
  <c r="AD732" i="12"/>
  <c r="E813" i="12"/>
  <c r="E848" i="12"/>
  <c r="P767" i="12"/>
  <c r="I767" i="12"/>
  <c r="L760" i="12"/>
  <c r="L767" i="12" s="1"/>
  <c r="E791" i="12"/>
  <c r="S658" i="12"/>
  <c r="E724" i="12"/>
  <c r="E759" i="12"/>
  <c r="E776" i="12"/>
  <c r="L658" i="12"/>
  <c r="L678" i="12"/>
  <c r="I678" i="12"/>
  <c r="AG643" i="12"/>
  <c r="E635" i="12"/>
  <c r="E650" i="12"/>
  <c r="I658" i="12"/>
  <c r="E702" i="12"/>
  <c r="E670" i="12"/>
  <c r="S620" i="12"/>
  <c r="N620" i="12"/>
  <c r="I620" i="12"/>
  <c r="S619" i="12"/>
  <c r="N619" i="12"/>
  <c r="I619" i="12"/>
  <c r="N604" i="12"/>
  <c r="I604" i="12"/>
  <c r="Z590" i="12"/>
  <c r="W590" i="12"/>
  <c r="S590" i="12"/>
  <c r="P590" i="12"/>
  <c r="L590" i="12"/>
  <c r="I590" i="12"/>
  <c r="Z589" i="12"/>
  <c r="W589" i="12"/>
  <c r="S589" i="12"/>
  <c r="P588" i="12"/>
  <c r="P587" i="12"/>
  <c r="P586" i="12"/>
  <c r="P585" i="12"/>
  <c r="P584" i="12"/>
  <c r="P583" i="12"/>
  <c r="P582" i="12"/>
  <c r="S570" i="12"/>
  <c r="L570" i="12"/>
  <c r="P569" i="12"/>
  <c r="S568" i="12"/>
  <c r="I568" i="12"/>
  <c r="I588" i="12" s="1"/>
  <c r="E568" i="12"/>
  <c r="E588" i="12" s="1"/>
  <c r="S567" i="12"/>
  <c r="I567" i="12"/>
  <c r="I587" i="12" s="1"/>
  <c r="E567" i="12"/>
  <c r="E587" i="12" s="1"/>
  <c r="S566" i="12"/>
  <c r="I566" i="12"/>
  <c r="I586" i="12" s="1"/>
  <c r="E566" i="12"/>
  <c r="E586" i="12" s="1"/>
  <c r="S565" i="12"/>
  <c r="I565" i="12"/>
  <c r="I585" i="12" s="1"/>
  <c r="E565" i="12"/>
  <c r="E585" i="12" s="1"/>
  <c r="S564" i="12"/>
  <c r="I564" i="12"/>
  <c r="I584" i="12" s="1"/>
  <c r="E564" i="12"/>
  <c r="E584" i="12" s="1"/>
  <c r="S563" i="12"/>
  <c r="I563" i="12"/>
  <c r="I583" i="12" s="1"/>
  <c r="E563" i="12"/>
  <c r="E583" i="12" s="1"/>
  <c r="S562" i="12"/>
  <c r="I562" i="12"/>
  <c r="I582" i="12" s="1"/>
  <c r="E562" i="12"/>
  <c r="E582" i="12" s="1"/>
  <c r="S561" i="12"/>
  <c r="I561" i="12"/>
  <c r="AG555" i="12"/>
  <c r="Z554" i="12"/>
  <c r="W554" i="12"/>
  <c r="S554" i="12"/>
  <c r="P554" i="12"/>
  <c r="L554" i="12"/>
  <c r="I554" i="12"/>
  <c r="AG553" i="12"/>
  <c r="L568" i="12" s="1"/>
  <c r="L588" i="12" s="1"/>
  <c r="AD553" i="12"/>
  <c r="AG552" i="12"/>
  <c r="L567" i="12" s="1"/>
  <c r="L587" i="12" s="1"/>
  <c r="AD552" i="12"/>
  <c r="AG551" i="12"/>
  <c r="L566" i="12" s="1"/>
  <c r="L586" i="12" s="1"/>
  <c r="AD551" i="12"/>
  <c r="AG550" i="12"/>
  <c r="L565" i="12" s="1"/>
  <c r="L585" i="12" s="1"/>
  <c r="AD550" i="12"/>
  <c r="AG549" i="12"/>
  <c r="L564" i="12" s="1"/>
  <c r="L584" i="12" s="1"/>
  <c r="AD549" i="12"/>
  <c r="AG548" i="12"/>
  <c r="L563" i="12" s="1"/>
  <c r="L583" i="12" s="1"/>
  <c r="AD548" i="12"/>
  <c r="AG547" i="12"/>
  <c r="L562" i="12" s="1"/>
  <c r="L582" i="12" s="1"/>
  <c r="AD547" i="12"/>
  <c r="AG546" i="12"/>
  <c r="AD546" i="12"/>
  <c r="N539" i="12"/>
  <c r="E561" i="12" s="1"/>
  <c r="S531" i="12"/>
  <c r="N531" i="12"/>
  <c r="I531" i="12"/>
  <c r="S530" i="12"/>
  <c r="N530" i="12"/>
  <c r="I530" i="12"/>
  <c r="N515" i="12"/>
  <c r="I515" i="12"/>
  <c r="Z501" i="12"/>
  <c r="W501" i="12"/>
  <c r="S501" i="12"/>
  <c r="P501" i="12"/>
  <c r="L501" i="12"/>
  <c r="I501" i="12"/>
  <c r="Z500" i="12"/>
  <c r="W500" i="12"/>
  <c r="S500" i="12"/>
  <c r="P499" i="12"/>
  <c r="P498" i="12"/>
  <c r="P497" i="12"/>
  <c r="P496" i="12"/>
  <c r="P495" i="12"/>
  <c r="P494" i="12"/>
  <c r="P493" i="12"/>
  <c r="S481" i="12"/>
  <c r="L481" i="12"/>
  <c r="P480" i="12"/>
  <c r="S479" i="12"/>
  <c r="I479" i="12"/>
  <c r="I499" i="12" s="1"/>
  <c r="E479" i="12"/>
  <c r="E499" i="12" s="1"/>
  <c r="S478" i="12"/>
  <c r="I478" i="12"/>
  <c r="I498" i="12" s="1"/>
  <c r="E478" i="12"/>
  <c r="E498" i="12" s="1"/>
  <c r="S477" i="12"/>
  <c r="I477" i="12"/>
  <c r="I497" i="12" s="1"/>
  <c r="E477" i="12"/>
  <c r="E497" i="12" s="1"/>
  <c r="S476" i="12"/>
  <c r="I476" i="12"/>
  <c r="I496" i="12" s="1"/>
  <c r="E476" i="12"/>
  <c r="E496" i="12" s="1"/>
  <c r="S475" i="12"/>
  <c r="I475" i="12"/>
  <c r="I495" i="12" s="1"/>
  <c r="E475" i="12"/>
  <c r="E495" i="12" s="1"/>
  <c r="S474" i="12"/>
  <c r="I474" i="12"/>
  <c r="I494" i="12" s="1"/>
  <c r="E474" i="12"/>
  <c r="E494" i="12" s="1"/>
  <c r="S473" i="12"/>
  <c r="I473" i="12"/>
  <c r="I493" i="12" s="1"/>
  <c r="E473" i="12"/>
  <c r="E493" i="12" s="1"/>
  <c r="S472" i="12"/>
  <c r="I472" i="12"/>
  <c r="AG466" i="12"/>
  <c r="Z465" i="12"/>
  <c r="W465" i="12"/>
  <c r="S465" i="12"/>
  <c r="P465" i="12"/>
  <c r="L465" i="12"/>
  <c r="I465" i="12"/>
  <c r="AG464" i="12"/>
  <c r="L479" i="12" s="1"/>
  <c r="L499" i="12" s="1"/>
  <c r="AD464" i="12"/>
  <c r="AG463" i="12"/>
  <c r="L478" i="12" s="1"/>
  <c r="L498" i="12" s="1"/>
  <c r="AD463" i="12"/>
  <c r="AG462" i="12"/>
  <c r="L477" i="12" s="1"/>
  <c r="L497" i="12" s="1"/>
  <c r="AD462" i="12"/>
  <c r="AG461" i="12"/>
  <c r="L476" i="12" s="1"/>
  <c r="L496" i="12" s="1"/>
  <c r="AD461" i="12"/>
  <c r="AG460" i="12"/>
  <c r="L475" i="12" s="1"/>
  <c r="L495" i="12" s="1"/>
  <c r="AD460" i="12"/>
  <c r="AG459" i="12"/>
  <c r="L474" i="12" s="1"/>
  <c r="L494" i="12" s="1"/>
  <c r="AD459" i="12"/>
  <c r="AG458" i="12"/>
  <c r="L473" i="12" s="1"/>
  <c r="L493" i="12" s="1"/>
  <c r="AD458" i="12"/>
  <c r="AG457" i="12"/>
  <c r="AD457" i="12"/>
  <c r="N450" i="12"/>
  <c r="E492" i="12" s="1"/>
  <c r="S442" i="12"/>
  <c r="N442" i="12"/>
  <c r="I442" i="12"/>
  <c r="S441" i="12"/>
  <c r="N441" i="12"/>
  <c r="I441" i="12"/>
  <c r="N426" i="12"/>
  <c r="I426" i="12"/>
  <c r="Z412" i="12"/>
  <c r="W412" i="12"/>
  <c r="S412" i="12"/>
  <c r="P412" i="12"/>
  <c r="L412" i="12"/>
  <c r="I412" i="12"/>
  <c r="Z411" i="12"/>
  <c r="W411" i="12"/>
  <c r="S411" i="12"/>
  <c r="P410" i="12"/>
  <c r="P409" i="12"/>
  <c r="P408" i="12"/>
  <c r="P407" i="12"/>
  <c r="P406" i="12"/>
  <c r="P405" i="12"/>
  <c r="P404" i="12"/>
  <c r="S392" i="12"/>
  <c r="L392" i="12"/>
  <c r="P391" i="12"/>
  <c r="S390" i="12"/>
  <c r="I390" i="12"/>
  <c r="I410" i="12" s="1"/>
  <c r="E390" i="12"/>
  <c r="E410" i="12" s="1"/>
  <c r="S389" i="12"/>
  <c r="I389" i="12"/>
  <c r="I409" i="12" s="1"/>
  <c r="E389" i="12"/>
  <c r="E409" i="12" s="1"/>
  <c r="S388" i="12"/>
  <c r="I388" i="12"/>
  <c r="I408" i="12" s="1"/>
  <c r="E388" i="12"/>
  <c r="E408" i="12" s="1"/>
  <c r="S387" i="12"/>
  <c r="I387" i="12"/>
  <c r="I407" i="12" s="1"/>
  <c r="E387" i="12"/>
  <c r="E407" i="12" s="1"/>
  <c r="S386" i="12"/>
  <c r="I386" i="12"/>
  <c r="I406" i="12" s="1"/>
  <c r="E386" i="12"/>
  <c r="E406" i="12" s="1"/>
  <c r="S385" i="12"/>
  <c r="I385" i="12"/>
  <c r="I405" i="12" s="1"/>
  <c r="E385" i="12"/>
  <c r="E405" i="12" s="1"/>
  <c r="S384" i="12"/>
  <c r="I384" i="12"/>
  <c r="I404" i="12" s="1"/>
  <c r="E384" i="12"/>
  <c r="E404" i="12" s="1"/>
  <c r="S383" i="12"/>
  <c r="I383" i="12"/>
  <c r="AG377" i="12"/>
  <c r="Z376" i="12"/>
  <c r="W376" i="12"/>
  <c r="S376" i="12"/>
  <c r="P376" i="12"/>
  <c r="L376" i="12"/>
  <c r="I376" i="12"/>
  <c r="AG375" i="12"/>
  <c r="L390" i="12" s="1"/>
  <c r="L410" i="12" s="1"/>
  <c r="AD375" i="12"/>
  <c r="AG374" i="12"/>
  <c r="L389" i="12" s="1"/>
  <c r="L409" i="12" s="1"/>
  <c r="AD374" i="12"/>
  <c r="AG373" i="12"/>
  <c r="L388" i="12" s="1"/>
  <c r="L408" i="12" s="1"/>
  <c r="AD373" i="12"/>
  <c r="AG372" i="12"/>
  <c r="L387" i="12" s="1"/>
  <c r="L407" i="12" s="1"/>
  <c r="AD372" i="12"/>
  <c r="AG371" i="12"/>
  <c r="L386" i="12" s="1"/>
  <c r="L406" i="12" s="1"/>
  <c r="AD371" i="12"/>
  <c r="AG370" i="12"/>
  <c r="L385" i="12" s="1"/>
  <c r="L405" i="12" s="1"/>
  <c r="AD370" i="12"/>
  <c r="AG369" i="12"/>
  <c r="L384" i="12" s="1"/>
  <c r="L404" i="12" s="1"/>
  <c r="AD369" i="12"/>
  <c r="AG368" i="12"/>
  <c r="AD368" i="12"/>
  <c r="N361" i="12"/>
  <c r="E420" i="12" s="1"/>
  <c r="S353" i="12"/>
  <c r="N353" i="12"/>
  <c r="I353" i="12"/>
  <c r="S352" i="12"/>
  <c r="N352" i="12"/>
  <c r="I352" i="12"/>
  <c r="N337" i="12"/>
  <c r="I337" i="12"/>
  <c r="Z323" i="12"/>
  <c r="W323" i="12"/>
  <c r="S323" i="12"/>
  <c r="P323" i="12"/>
  <c r="L323" i="12"/>
  <c r="I323" i="12"/>
  <c r="Z322" i="12"/>
  <c r="W322" i="12"/>
  <c r="S322" i="12"/>
  <c r="P321" i="12"/>
  <c r="P320" i="12"/>
  <c r="P319" i="12"/>
  <c r="P318" i="12"/>
  <c r="P317" i="12"/>
  <c r="P316" i="12"/>
  <c r="P315" i="12"/>
  <c r="S303" i="12"/>
  <c r="L303" i="12"/>
  <c r="P302" i="12"/>
  <c r="S301" i="12"/>
  <c r="I301" i="12"/>
  <c r="I321" i="12" s="1"/>
  <c r="E301" i="12"/>
  <c r="E321" i="12" s="1"/>
  <c r="S300" i="12"/>
  <c r="I300" i="12"/>
  <c r="I320" i="12" s="1"/>
  <c r="E300" i="12"/>
  <c r="E320" i="12" s="1"/>
  <c r="S299" i="12"/>
  <c r="I299" i="12"/>
  <c r="I319" i="12" s="1"/>
  <c r="E299" i="12"/>
  <c r="E319" i="12" s="1"/>
  <c r="S298" i="12"/>
  <c r="I298" i="12"/>
  <c r="I318" i="12" s="1"/>
  <c r="E298" i="12"/>
  <c r="E318" i="12" s="1"/>
  <c r="S297" i="12"/>
  <c r="I297" i="12"/>
  <c r="I317" i="12" s="1"/>
  <c r="E297" i="12"/>
  <c r="E317" i="12" s="1"/>
  <c r="S296" i="12"/>
  <c r="I296" i="12"/>
  <c r="I316" i="12" s="1"/>
  <c r="E296" i="12"/>
  <c r="E316" i="12" s="1"/>
  <c r="S295" i="12"/>
  <c r="I295" i="12"/>
  <c r="I315" i="12" s="1"/>
  <c r="E295" i="12"/>
  <c r="E315" i="12" s="1"/>
  <c r="S294" i="12"/>
  <c r="I294" i="12"/>
  <c r="AG288" i="12"/>
  <c r="Z287" i="12"/>
  <c r="W287" i="12"/>
  <c r="S287" i="12"/>
  <c r="P287" i="12"/>
  <c r="L287" i="12"/>
  <c r="I287" i="12"/>
  <c r="AG286" i="12"/>
  <c r="L301" i="12" s="1"/>
  <c r="L321" i="12" s="1"/>
  <c r="AD286" i="12"/>
  <c r="AG285" i="12"/>
  <c r="L300" i="12" s="1"/>
  <c r="L320" i="12" s="1"/>
  <c r="AD285" i="12"/>
  <c r="AG284" i="12"/>
  <c r="L299" i="12" s="1"/>
  <c r="L319" i="12" s="1"/>
  <c r="AD284" i="12"/>
  <c r="AG283" i="12"/>
  <c r="L298" i="12" s="1"/>
  <c r="L318" i="12" s="1"/>
  <c r="AD283" i="12"/>
  <c r="AG282" i="12"/>
  <c r="L297" i="12" s="1"/>
  <c r="L317" i="12" s="1"/>
  <c r="AD282" i="12"/>
  <c r="AG281" i="12"/>
  <c r="L296" i="12" s="1"/>
  <c r="L316" i="12" s="1"/>
  <c r="AD281" i="12"/>
  <c r="AG280" i="12"/>
  <c r="L295" i="12" s="1"/>
  <c r="L315" i="12" s="1"/>
  <c r="AD280" i="12"/>
  <c r="AG279" i="12"/>
  <c r="AD279" i="12"/>
  <c r="N272" i="12"/>
  <c r="E331" i="12" s="1"/>
  <c r="S264" i="12"/>
  <c r="N264" i="12"/>
  <c r="I264" i="12"/>
  <c r="S263" i="12"/>
  <c r="N263" i="12"/>
  <c r="I263" i="12"/>
  <c r="N248" i="12"/>
  <c r="I248" i="12"/>
  <c r="Z234" i="12"/>
  <c r="W234" i="12"/>
  <c r="S234" i="12"/>
  <c r="P234" i="12"/>
  <c r="L234" i="12"/>
  <c r="I234" i="12"/>
  <c r="Z233" i="12"/>
  <c r="W233" i="12"/>
  <c r="S233" i="12"/>
  <c r="P232" i="12"/>
  <c r="P231" i="12"/>
  <c r="P230" i="12"/>
  <c r="P229" i="12"/>
  <c r="P228" i="12"/>
  <c r="P227" i="12"/>
  <c r="P226" i="12"/>
  <c r="S214" i="12"/>
  <c r="L214" i="12"/>
  <c r="P213" i="12"/>
  <c r="S212" i="12"/>
  <c r="I212" i="12"/>
  <c r="I232" i="12" s="1"/>
  <c r="E212" i="12"/>
  <c r="E232" i="12" s="1"/>
  <c r="S211" i="12"/>
  <c r="I211" i="12"/>
  <c r="I231" i="12" s="1"/>
  <c r="E211" i="12"/>
  <c r="E231" i="12" s="1"/>
  <c r="S210" i="12"/>
  <c r="I210" i="12"/>
  <c r="I230" i="12" s="1"/>
  <c r="E210" i="12"/>
  <c r="E230" i="12" s="1"/>
  <c r="S209" i="12"/>
  <c r="I209" i="12"/>
  <c r="I229" i="12" s="1"/>
  <c r="E209" i="12"/>
  <c r="E229" i="12" s="1"/>
  <c r="S208" i="12"/>
  <c r="I208" i="12"/>
  <c r="I228" i="12" s="1"/>
  <c r="E208" i="12"/>
  <c r="E228" i="12" s="1"/>
  <c r="S207" i="12"/>
  <c r="I207" i="12"/>
  <c r="I227" i="12" s="1"/>
  <c r="E207" i="12"/>
  <c r="E227" i="12" s="1"/>
  <c r="S206" i="12"/>
  <c r="I206" i="12"/>
  <c r="I226" i="12" s="1"/>
  <c r="E206" i="12"/>
  <c r="E226" i="12" s="1"/>
  <c r="S205" i="12"/>
  <c r="I205" i="12"/>
  <c r="AG199" i="12"/>
  <c r="Z198" i="12"/>
  <c r="W198" i="12"/>
  <c r="S198" i="12"/>
  <c r="P198" i="12"/>
  <c r="L198" i="12"/>
  <c r="I198" i="12"/>
  <c r="AG197" i="12"/>
  <c r="L212" i="12" s="1"/>
  <c r="L232" i="12" s="1"/>
  <c r="AD197" i="12"/>
  <c r="AG196" i="12"/>
  <c r="L211" i="12" s="1"/>
  <c r="L231" i="12" s="1"/>
  <c r="AD196" i="12"/>
  <c r="AG195" i="12"/>
  <c r="L210" i="12" s="1"/>
  <c r="L230" i="12" s="1"/>
  <c r="AD195" i="12"/>
  <c r="AG194" i="12"/>
  <c r="L209" i="12" s="1"/>
  <c r="L229" i="12" s="1"/>
  <c r="AD194" i="12"/>
  <c r="AG193" i="12"/>
  <c r="L208" i="12" s="1"/>
  <c r="L228" i="12" s="1"/>
  <c r="AD193" i="12"/>
  <c r="AG192" i="12"/>
  <c r="L207" i="12" s="1"/>
  <c r="L227" i="12" s="1"/>
  <c r="AD192" i="12"/>
  <c r="AG191" i="12"/>
  <c r="L206" i="12" s="1"/>
  <c r="L226" i="12" s="1"/>
  <c r="AD191" i="12"/>
  <c r="AG190" i="12"/>
  <c r="AD190" i="12"/>
  <c r="N183" i="12"/>
  <c r="E205" i="12" s="1"/>
  <c r="N94" i="12"/>
  <c r="E116" i="12" s="1"/>
  <c r="N5" i="12"/>
  <c r="E27" i="12" s="1"/>
  <c r="S175" i="12"/>
  <c r="N175" i="12"/>
  <c r="I175" i="12"/>
  <c r="S174" i="12"/>
  <c r="N174" i="12"/>
  <c r="I174" i="12"/>
  <c r="N159" i="12"/>
  <c r="I159" i="12"/>
  <c r="Z145" i="12"/>
  <c r="W145" i="12"/>
  <c r="S145" i="12"/>
  <c r="P145" i="12"/>
  <c r="L145" i="12"/>
  <c r="I145" i="12"/>
  <c r="Z144" i="12"/>
  <c r="W144" i="12"/>
  <c r="S144" i="12"/>
  <c r="P143" i="12"/>
  <c r="P142" i="12"/>
  <c r="P141" i="12"/>
  <c r="P140" i="12"/>
  <c r="P139" i="12"/>
  <c r="P138" i="12"/>
  <c r="P137" i="12"/>
  <c r="S125" i="12"/>
  <c r="L125" i="12"/>
  <c r="P124" i="12"/>
  <c r="S123" i="12"/>
  <c r="I123" i="12"/>
  <c r="I143" i="12" s="1"/>
  <c r="E123" i="12"/>
  <c r="E143" i="12" s="1"/>
  <c r="S122" i="12"/>
  <c r="I122" i="12"/>
  <c r="I142" i="12" s="1"/>
  <c r="E122" i="12"/>
  <c r="E142" i="12" s="1"/>
  <c r="S121" i="12"/>
  <c r="I121" i="12"/>
  <c r="I141" i="12" s="1"/>
  <c r="E121" i="12"/>
  <c r="E141" i="12" s="1"/>
  <c r="S120" i="12"/>
  <c r="I120" i="12"/>
  <c r="I140" i="12" s="1"/>
  <c r="E120" i="12"/>
  <c r="E140" i="12" s="1"/>
  <c r="S119" i="12"/>
  <c r="I119" i="12"/>
  <c r="I139" i="12" s="1"/>
  <c r="E119" i="12"/>
  <c r="E139" i="12" s="1"/>
  <c r="S118" i="12"/>
  <c r="I118" i="12"/>
  <c r="I138" i="12" s="1"/>
  <c r="E118" i="12"/>
  <c r="E138" i="12" s="1"/>
  <c r="S117" i="12"/>
  <c r="I117" i="12"/>
  <c r="I137" i="12" s="1"/>
  <c r="E117" i="12"/>
  <c r="E137" i="12" s="1"/>
  <c r="S116" i="12"/>
  <c r="I116" i="12"/>
  <c r="AG110" i="12"/>
  <c r="Z109" i="12"/>
  <c r="W109" i="12"/>
  <c r="S109" i="12"/>
  <c r="P109" i="12"/>
  <c r="L109" i="12"/>
  <c r="I109" i="12"/>
  <c r="AG108" i="12"/>
  <c r="L123" i="12" s="1"/>
  <c r="L143" i="12" s="1"/>
  <c r="AD108" i="12"/>
  <c r="AG107" i="12"/>
  <c r="L122" i="12" s="1"/>
  <c r="L142" i="12" s="1"/>
  <c r="AD107" i="12"/>
  <c r="AG106" i="12"/>
  <c r="L121" i="12" s="1"/>
  <c r="L141" i="12" s="1"/>
  <c r="AD106" i="12"/>
  <c r="AG105" i="12"/>
  <c r="L120" i="12" s="1"/>
  <c r="L140" i="12" s="1"/>
  <c r="AD105" i="12"/>
  <c r="AG104" i="12"/>
  <c r="L119" i="12" s="1"/>
  <c r="L139" i="12" s="1"/>
  <c r="AD104" i="12"/>
  <c r="AG103" i="12"/>
  <c r="L118" i="12" s="1"/>
  <c r="L138" i="12" s="1"/>
  <c r="AD103" i="12"/>
  <c r="AG102" i="12"/>
  <c r="L117" i="12" s="1"/>
  <c r="L137" i="12" s="1"/>
  <c r="AD102" i="12"/>
  <c r="AG101" i="12"/>
  <c r="AD101" i="12"/>
  <c r="S86" i="12"/>
  <c r="N86" i="12"/>
  <c r="I86" i="12"/>
  <c r="S85" i="12"/>
  <c r="N85" i="12"/>
  <c r="I85" i="12"/>
  <c r="N70" i="12"/>
  <c r="I70" i="12"/>
  <c r="Z56" i="12"/>
  <c r="W56" i="12"/>
  <c r="S56" i="12"/>
  <c r="P56" i="12"/>
  <c r="L56" i="12"/>
  <c r="I56" i="12"/>
  <c r="Z55" i="12"/>
  <c r="W55" i="12"/>
  <c r="S55" i="12"/>
  <c r="P54" i="12"/>
  <c r="P53" i="12"/>
  <c r="P52" i="12"/>
  <c r="P51" i="12"/>
  <c r="P50" i="12"/>
  <c r="P49" i="12"/>
  <c r="P48" i="12"/>
  <c r="S36" i="12"/>
  <c r="L36" i="12"/>
  <c r="P35" i="12"/>
  <c r="S34" i="12"/>
  <c r="I34" i="12"/>
  <c r="I54" i="12" s="1"/>
  <c r="E34" i="12"/>
  <c r="E54" i="12" s="1"/>
  <c r="S33" i="12"/>
  <c r="I33" i="12"/>
  <c r="I53" i="12" s="1"/>
  <c r="E33" i="12"/>
  <c r="E53" i="12" s="1"/>
  <c r="S32" i="12"/>
  <c r="I32" i="12"/>
  <c r="I52" i="12" s="1"/>
  <c r="E32" i="12"/>
  <c r="E52" i="12" s="1"/>
  <c r="S31" i="12"/>
  <c r="I31" i="12"/>
  <c r="I51" i="12" s="1"/>
  <c r="E31" i="12"/>
  <c r="E51" i="12" s="1"/>
  <c r="S30" i="12"/>
  <c r="I30" i="12"/>
  <c r="I50" i="12" s="1"/>
  <c r="E30" i="12"/>
  <c r="E50" i="12" s="1"/>
  <c r="S29" i="12"/>
  <c r="I29" i="12"/>
  <c r="I49" i="12" s="1"/>
  <c r="E29" i="12"/>
  <c r="E49" i="12" s="1"/>
  <c r="S28" i="12"/>
  <c r="I28" i="12"/>
  <c r="I48" i="12" s="1"/>
  <c r="E28" i="12"/>
  <c r="E48" i="12" s="1"/>
  <c r="S27" i="12"/>
  <c r="I27" i="12"/>
  <c r="AG21" i="12"/>
  <c r="Z20" i="12"/>
  <c r="W20" i="12"/>
  <c r="S20" i="12"/>
  <c r="P20" i="12"/>
  <c r="L20" i="12"/>
  <c r="I20" i="12"/>
  <c r="AG19" i="12"/>
  <c r="L34" i="12" s="1"/>
  <c r="L54" i="12" s="1"/>
  <c r="AD19" i="12"/>
  <c r="AG18" i="12"/>
  <c r="L33" i="12" s="1"/>
  <c r="L53" i="12" s="1"/>
  <c r="AD18" i="12"/>
  <c r="AG17" i="12"/>
  <c r="L32" i="12" s="1"/>
  <c r="L52" i="12" s="1"/>
  <c r="AD17" i="12"/>
  <c r="AG16" i="12"/>
  <c r="L31" i="12" s="1"/>
  <c r="L51" i="12" s="1"/>
  <c r="AD16" i="12"/>
  <c r="AG15" i="12"/>
  <c r="L30" i="12" s="1"/>
  <c r="L50" i="12" s="1"/>
  <c r="AD15" i="12"/>
  <c r="AG14" i="12"/>
  <c r="L29" i="12" s="1"/>
  <c r="L49" i="12" s="1"/>
  <c r="AD14" i="12"/>
  <c r="AG13" i="12"/>
  <c r="L28" i="12" s="1"/>
  <c r="L48" i="12" s="1"/>
  <c r="AD13" i="12"/>
  <c r="AG12" i="12"/>
  <c r="AD12" i="12"/>
  <c r="L589" i="12" l="1"/>
  <c r="AD554" i="12"/>
  <c r="P589" i="12"/>
  <c r="I569" i="12"/>
  <c r="S569" i="12"/>
  <c r="AG554" i="12"/>
  <c r="I589" i="12"/>
  <c r="E509" i="12"/>
  <c r="L561" i="12"/>
  <c r="L569" i="12" s="1"/>
  <c r="E613" i="12"/>
  <c r="E472" i="12"/>
  <c r="AD465" i="12"/>
  <c r="I480" i="12"/>
  <c r="AG376" i="12"/>
  <c r="AG465" i="12"/>
  <c r="S480" i="12"/>
  <c r="E546" i="12"/>
  <c r="E581" i="12"/>
  <c r="E598" i="12"/>
  <c r="P322" i="12"/>
  <c r="P500" i="12"/>
  <c r="I500" i="12"/>
  <c r="L500" i="12"/>
  <c r="P411" i="12"/>
  <c r="L472" i="12"/>
  <c r="L480" i="12" s="1"/>
  <c r="E524" i="12"/>
  <c r="I411" i="12"/>
  <c r="I302" i="12"/>
  <c r="E383" i="12"/>
  <c r="AD376" i="12"/>
  <c r="I391" i="12"/>
  <c r="E457" i="12"/>
  <c r="S391" i="12"/>
  <c r="L411" i="12"/>
  <c r="AG287" i="12"/>
  <c r="S302" i="12"/>
  <c r="L383" i="12"/>
  <c r="L391" i="12" s="1"/>
  <c r="E435" i="12"/>
  <c r="AD287" i="12"/>
  <c r="E368" i="12"/>
  <c r="E403" i="12"/>
  <c r="AG198" i="12"/>
  <c r="E294" i="12"/>
  <c r="L322" i="12"/>
  <c r="I322" i="12"/>
  <c r="L294" i="12"/>
  <c r="L302" i="12" s="1"/>
  <c r="E346" i="12"/>
  <c r="E279" i="12"/>
  <c r="E314" i="12"/>
  <c r="P233" i="12"/>
  <c r="I213" i="12"/>
  <c r="AD198" i="12"/>
  <c r="S213" i="12"/>
  <c r="E12" i="12"/>
  <c r="E242" i="12"/>
  <c r="E47" i="12"/>
  <c r="I233" i="12"/>
  <c r="L233" i="12"/>
  <c r="L205" i="12"/>
  <c r="L213" i="12" s="1"/>
  <c r="E257" i="12"/>
  <c r="I124" i="12"/>
  <c r="AD109" i="12"/>
  <c r="S124" i="12"/>
  <c r="AG109" i="12"/>
  <c r="P144" i="12"/>
  <c r="E190" i="12"/>
  <c r="E225" i="12"/>
  <c r="E64" i="12"/>
  <c r="E79" i="12"/>
  <c r="I144" i="12"/>
  <c r="L144" i="12"/>
  <c r="I35" i="12"/>
  <c r="L116" i="12"/>
  <c r="L124" i="12" s="1"/>
  <c r="E168" i="12"/>
  <c r="I55" i="12"/>
  <c r="E101" i="12"/>
  <c r="E136" i="12"/>
  <c r="E153" i="12"/>
  <c r="AD20" i="12"/>
  <c r="P55" i="12"/>
  <c r="AG20" i="12"/>
  <c r="S35" i="12"/>
  <c r="L55" i="12"/>
  <c r="L27" i="12"/>
  <c r="L35" i="12" s="1"/>
  <c r="G443" i="11" l="1"/>
  <c r="P443" i="11" s="1"/>
  <c r="G447" i="11"/>
  <c r="U447" i="11"/>
  <c r="AI447" i="11"/>
  <c r="Q452" i="11"/>
  <c r="AA452" i="11"/>
  <c r="AA459" i="11"/>
  <c r="K467" i="11" s="1"/>
  <c r="AH459" i="11"/>
  <c r="S467" i="11" s="1"/>
  <c r="C460" i="11"/>
  <c r="K460" i="11"/>
  <c r="AE460" i="11"/>
  <c r="AL460" i="11" s="1"/>
  <c r="C461" i="11"/>
  <c r="K461" i="11"/>
  <c r="AE461" i="11"/>
  <c r="AL461" i="11" s="1"/>
  <c r="C468" i="11"/>
  <c r="BS468" i="11"/>
  <c r="AB475" i="11"/>
  <c r="AT475" i="11" s="1"/>
  <c r="BS475" i="11"/>
  <c r="BU475" i="11" s="1"/>
  <c r="BT475" i="11"/>
  <c r="AB476" i="11"/>
  <c r="AT476" i="11" s="1"/>
  <c r="BS476" i="11"/>
  <c r="BU476" i="11" s="1"/>
  <c r="BT476" i="11"/>
  <c r="AB477" i="11"/>
  <c r="AT477" i="11" s="1"/>
  <c r="BS477" i="11"/>
  <c r="BU477" i="11" s="1"/>
  <c r="BT477" i="11"/>
  <c r="AB478" i="11"/>
  <c r="AT478" i="11" s="1"/>
  <c r="BS478" i="11"/>
  <c r="BU478" i="11" s="1"/>
  <c r="BT478" i="11"/>
  <c r="AB479" i="11"/>
  <c r="AT479" i="11" s="1"/>
  <c r="BS479" i="11"/>
  <c r="BU479" i="11" s="1"/>
  <c r="BT479" i="11"/>
  <c r="AB480" i="11"/>
  <c r="AT480" i="11" s="1"/>
  <c r="BS480" i="11"/>
  <c r="BU480" i="11" s="1"/>
  <c r="BT480" i="11"/>
  <c r="T481" i="11"/>
  <c r="X481" i="11"/>
  <c r="AG481" i="11"/>
  <c r="AL481" i="11"/>
  <c r="AP481" i="11"/>
  <c r="G150" i="11"/>
  <c r="P150" i="11" s="1"/>
  <c r="G394" i="11"/>
  <c r="P394" i="11" s="1"/>
  <c r="G398" i="11"/>
  <c r="U398" i="11"/>
  <c r="AI398" i="11"/>
  <c r="Q403" i="11"/>
  <c r="AA403" i="11"/>
  <c r="AA410" i="11"/>
  <c r="K418" i="11" s="1"/>
  <c r="AH410" i="11"/>
  <c r="S418" i="11" s="1"/>
  <c r="C411" i="11"/>
  <c r="K411" i="11"/>
  <c r="AE411" i="11"/>
  <c r="AL411" i="11" s="1"/>
  <c r="C412" i="11"/>
  <c r="K412" i="11"/>
  <c r="AE412" i="11"/>
  <c r="AL412" i="11" s="1"/>
  <c r="C419" i="11"/>
  <c r="BS419" i="11"/>
  <c r="AB426" i="11"/>
  <c r="AT426" i="11" s="1"/>
  <c r="BS426" i="11"/>
  <c r="BU426" i="11" s="1"/>
  <c r="BT426" i="11"/>
  <c r="AB427" i="11"/>
  <c r="AT427" i="11" s="1"/>
  <c r="BS427" i="11"/>
  <c r="BU427" i="11" s="1"/>
  <c r="BT427" i="11"/>
  <c r="AB428" i="11"/>
  <c r="AT428" i="11" s="1"/>
  <c r="BS428" i="11"/>
  <c r="BU428" i="11" s="1"/>
  <c r="BT428" i="11"/>
  <c r="AB429" i="11"/>
  <c r="AT429" i="11" s="1"/>
  <c r="BS429" i="11"/>
  <c r="BU429" i="11" s="1"/>
  <c r="BT429" i="11"/>
  <c r="AB430" i="11"/>
  <c r="AT430" i="11" s="1"/>
  <c r="BS430" i="11"/>
  <c r="BU430" i="11" s="1"/>
  <c r="BT430" i="11"/>
  <c r="AB431" i="11"/>
  <c r="AT431" i="11" s="1"/>
  <c r="BS431" i="11"/>
  <c r="BU431" i="11" s="1"/>
  <c r="BT431" i="11"/>
  <c r="T432" i="11"/>
  <c r="X432" i="11"/>
  <c r="AG432" i="11"/>
  <c r="AL432" i="11"/>
  <c r="AP432" i="11"/>
  <c r="G346" i="11"/>
  <c r="P346" i="11" s="1"/>
  <c r="G350" i="11"/>
  <c r="U350" i="11"/>
  <c r="AI350" i="11"/>
  <c r="Q355" i="11"/>
  <c r="AA355" i="11"/>
  <c r="AA362" i="11"/>
  <c r="K370" i="11" s="1"/>
  <c r="AH362" i="11"/>
  <c r="S370" i="11" s="1"/>
  <c r="C363" i="11"/>
  <c r="K363" i="11"/>
  <c r="AE363" i="11"/>
  <c r="AL363" i="11" s="1"/>
  <c r="C364" i="11"/>
  <c r="K364" i="11"/>
  <c r="AE364" i="11"/>
  <c r="AL364" i="11" s="1"/>
  <c r="C371" i="11"/>
  <c r="BS371" i="11"/>
  <c r="AB378" i="11"/>
  <c r="AT378" i="11" s="1"/>
  <c r="BS378" i="11"/>
  <c r="BU378" i="11" s="1"/>
  <c r="BT378" i="11"/>
  <c r="AB379" i="11"/>
  <c r="AT379" i="11" s="1"/>
  <c r="BS379" i="11"/>
  <c r="BU379" i="11" s="1"/>
  <c r="BT379" i="11"/>
  <c r="AB380" i="11"/>
  <c r="AT380" i="11" s="1"/>
  <c r="BS380" i="11"/>
  <c r="BU380" i="11" s="1"/>
  <c r="BT380" i="11"/>
  <c r="AB381" i="11"/>
  <c r="AT381" i="11" s="1"/>
  <c r="BS381" i="11"/>
  <c r="BU381" i="11" s="1"/>
  <c r="BT381" i="11"/>
  <c r="AB382" i="11"/>
  <c r="AT382" i="11" s="1"/>
  <c r="BS382" i="11"/>
  <c r="BU382" i="11" s="1"/>
  <c r="BT382" i="11"/>
  <c r="AB383" i="11"/>
  <c r="AT383" i="11" s="1"/>
  <c r="BS383" i="11"/>
  <c r="BU383" i="11" s="1"/>
  <c r="BT383" i="11"/>
  <c r="T384" i="11"/>
  <c r="X384" i="11"/>
  <c r="AG384" i="11"/>
  <c r="AL384" i="11"/>
  <c r="AP384" i="11"/>
  <c r="G297" i="11"/>
  <c r="P297" i="11" s="1"/>
  <c r="G301" i="11"/>
  <c r="U301" i="11"/>
  <c r="AI301" i="11"/>
  <c r="Q306" i="11"/>
  <c r="AA306" i="11"/>
  <c r="AA313" i="11"/>
  <c r="K321" i="11" s="1"/>
  <c r="AH313" i="11"/>
  <c r="S321" i="11" s="1"/>
  <c r="C314" i="11"/>
  <c r="K314" i="11"/>
  <c r="AE314" i="11"/>
  <c r="AL314" i="11" s="1"/>
  <c r="C315" i="11"/>
  <c r="K315" i="11"/>
  <c r="AE315" i="11"/>
  <c r="AL315" i="11" s="1"/>
  <c r="C322" i="11"/>
  <c r="BS322" i="11"/>
  <c r="AB329" i="11"/>
  <c r="AT329" i="11" s="1"/>
  <c r="BS329" i="11"/>
  <c r="BU329" i="11" s="1"/>
  <c r="BT329" i="11"/>
  <c r="AB330" i="11"/>
  <c r="AT330" i="11" s="1"/>
  <c r="BS330" i="11"/>
  <c r="BU330" i="11" s="1"/>
  <c r="BT330" i="11"/>
  <c r="AB331" i="11"/>
  <c r="AT331" i="11" s="1"/>
  <c r="BS331" i="11"/>
  <c r="BU331" i="11" s="1"/>
  <c r="BT331" i="11"/>
  <c r="AB332" i="11"/>
  <c r="AT332" i="11" s="1"/>
  <c r="BS332" i="11"/>
  <c r="BU332" i="11" s="1"/>
  <c r="BT332" i="11"/>
  <c r="AB333" i="11"/>
  <c r="AT333" i="11" s="1"/>
  <c r="BS333" i="11"/>
  <c r="BU333" i="11" s="1"/>
  <c r="BT333" i="11"/>
  <c r="AB334" i="11"/>
  <c r="AT334" i="11" s="1"/>
  <c r="BS334" i="11"/>
  <c r="BU334" i="11" s="1"/>
  <c r="BT334" i="11"/>
  <c r="T335" i="11"/>
  <c r="X335" i="11"/>
  <c r="AG335" i="11"/>
  <c r="AL335" i="11"/>
  <c r="AP335" i="11"/>
  <c r="G248" i="11"/>
  <c r="P248" i="11" s="1"/>
  <c r="G252" i="11"/>
  <c r="U252" i="11"/>
  <c r="AI252" i="11"/>
  <c r="Q257" i="11"/>
  <c r="AA257" i="11"/>
  <c r="AA264" i="11"/>
  <c r="K272" i="11" s="1"/>
  <c r="AH264" i="11"/>
  <c r="S272" i="11" s="1"/>
  <c r="C265" i="11"/>
  <c r="K265" i="11"/>
  <c r="AE265" i="11"/>
  <c r="AL265" i="11" s="1"/>
  <c r="C266" i="11"/>
  <c r="K266" i="11"/>
  <c r="AE266" i="11"/>
  <c r="AL266" i="11" s="1"/>
  <c r="C273" i="11"/>
  <c r="BS273" i="11"/>
  <c r="AB280" i="11"/>
  <c r="AT280" i="11" s="1"/>
  <c r="BS280" i="11"/>
  <c r="BU280" i="11" s="1"/>
  <c r="BT280" i="11"/>
  <c r="AB281" i="11"/>
  <c r="AT281" i="11" s="1"/>
  <c r="BS281" i="11"/>
  <c r="BU281" i="11" s="1"/>
  <c r="BT281" i="11"/>
  <c r="AB282" i="11"/>
  <c r="AT282" i="11" s="1"/>
  <c r="BS282" i="11"/>
  <c r="BU282" i="11" s="1"/>
  <c r="BT282" i="11"/>
  <c r="AB283" i="11"/>
  <c r="AT283" i="11" s="1"/>
  <c r="BS283" i="11"/>
  <c r="BU283" i="11" s="1"/>
  <c r="BT283" i="11"/>
  <c r="AB284" i="11"/>
  <c r="AT284" i="11" s="1"/>
  <c r="BS284" i="11"/>
  <c r="BU284" i="11" s="1"/>
  <c r="BT284" i="11"/>
  <c r="AB285" i="11"/>
  <c r="AT285" i="11" s="1"/>
  <c r="BS285" i="11"/>
  <c r="BU285" i="11" s="1"/>
  <c r="BT285" i="11"/>
  <c r="T286" i="11"/>
  <c r="X286" i="11"/>
  <c r="AG286" i="11"/>
  <c r="AL286" i="11"/>
  <c r="AP286" i="11"/>
  <c r="G199" i="11"/>
  <c r="P199" i="11" s="1"/>
  <c r="G203" i="11"/>
  <c r="U203" i="11"/>
  <c r="AI203" i="11"/>
  <c r="Q208" i="11"/>
  <c r="AA208" i="11"/>
  <c r="AA215" i="11"/>
  <c r="K223" i="11" s="1"/>
  <c r="AH215" i="11"/>
  <c r="S223" i="11" s="1"/>
  <c r="C216" i="11"/>
  <c r="K216" i="11"/>
  <c r="AE216" i="11"/>
  <c r="AL216" i="11" s="1"/>
  <c r="C217" i="11"/>
  <c r="K217" i="11"/>
  <c r="AE217" i="11"/>
  <c r="AL217" i="11" s="1"/>
  <c r="C224" i="11"/>
  <c r="BS224" i="11"/>
  <c r="AB231" i="11"/>
  <c r="AT231" i="11" s="1"/>
  <c r="BS231" i="11"/>
  <c r="BU231" i="11" s="1"/>
  <c r="BT231" i="11"/>
  <c r="AB232" i="11"/>
  <c r="AT232" i="11" s="1"/>
  <c r="BS232" i="11"/>
  <c r="BU232" i="11" s="1"/>
  <c r="BT232" i="11"/>
  <c r="AB233" i="11"/>
  <c r="AT233" i="11" s="1"/>
  <c r="BS233" i="11"/>
  <c r="BU233" i="11" s="1"/>
  <c r="BT233" i="11"/>
  <c r="AB234" i="11"/>
  <c r="AT234" i="11" s="1"/>
  <c r="BS234" i="11"/>
  <c r="BU234" i="11" s="1"/>
  <c r="BT234" i="11"/>
  <c r="AB235" i="11"/>
  <c r="AT235" i="11" s="1"/>
  <c r="BS235" i="11"/>
  <c r="BU235" i="11" s="1"/>
  <c r="BT235" i="11"/>
  <c r="AB236" i="11"/>
  <c r="AT236" i="11" s="1"/>
  <c r="BS236" i="11"/>
  <c r="BU236" i="11" s="1"/>
  <c r="BT236" i="11"/>
  <c r="T237" i="11"/>
  <c r="X237" i="11"/>
  <c r="AG237" i="11"/>
  <c r="AL237" i="11"/>
  <c r="AP237" i="11"/>
  <c r="G154" i="11"/>
  <c r="U154" i="11"/>
  <c r="AI154" i="11"/>
  <c r="Q159" i="11"/>
  <c r="AA159" i="11"/>
  <c r="AA166" i="11"/>
  <c r="K174" i="11" s="1"/>
  <c r="AH166" i="11"/>
  <c r="S174" i="11" s="1"/>
  <c r="C167" i="11"/>
  <c r="K167" i="11"/>
  <c r="AE167" i="11"/>
  <c r="AL167" i="11" s="1"/>
  <c r="C168" i="11"/>
  <c r="K168" i="11"/>
  <c r="AE168" i="11"/>
  <c r="AL168" i="11" s="1"/>
  <c r="C175" i="11"/>
  <c r="BS175" i="11"/>
  <c r="AB182" i="11"/>
  <c r="AT182" i="11" s="1"/>
  <c r="BS182" i="11"/>
  <c r="BU182" i="11" s="1"/>
  <c r="BT182" i="11"/>
  <c r="AB183" i="11"/>
  <c r="AT183" i="11" s="1"/>
  <c r="BS183" i="11"/>
  <c r="BU183" i="11" s="1"/>
  <c r="BT183" i="11"/>
  <c r="AB184" i="11"/>
  <c r="AT184" i="11" s="1"/>
  <c r="BS184" i="11"/>
  <c r="BU184" i="11" s="1"/>
  <c r="BT184" i="11"/>
  <c r="AB185" i="11"/>
  <c r="AT185" i="11" s="1"/>
  <c r="BS185" i="11"/>
  <c r="BU185" i="11" s="1"/>
  <c r="BT185" i="11"/>
  <c r="AB186" i="11"/>
  <c r="AT186" i="11" s="1"/>
  <c r="BS186" i="11"/>
  <c r="BU186" i="11" s="1"/>
  <c r="BT186" i="11"/>
  <c r="AB187" i="11"/>
  <c r="AT187" i="11" s="1"/>
  <c r="BS187" i="11"/>
  <c r="BU187" i="11" s="1"/>
  <c r="BT187" i="11"/>
  <c r="T188" i="11"/>
  <c r="X188" i="11"/>
  <c r="AG188" i="11"/>
  <c r="AL188" i="11"/>
  <c r="AP188" i="11"/>
  <c r="G101" i="11"/>
  <c r="P101" i="11" s="1"/>
  <c r="G105" i="11"/>
  <c r="U105" i="11"/>
  <c r="AI105" i="11"/>
  <c r="Q110" i="11"/>
  <c r="AA110" i="11"/>
  <c r="AA117" i="11"/>
  <c r="K125" i="11" s="1"/>
  <c r="AH117" i="11"/>
  <c r="S125" i="11" s="1"/>
  <c r="C118" i="11"/>
  <c r="K118" i="11"/>
  <c r="AE118" i="11"/>
  <c r="AL118" i="11" s="1"/>
  <c r="C119" i="11"/>
  <c r="K119" i="11"/>
  <c r="AE119" i="11"/>
  <c r="AL119" i="11" s="1"/>
  <c r="C126" i="11"/>
  <c r="BS126" i="11"/>
  <c r="AB133" i="11"/>
  <c r="AT133" i="11" s="1"/>
  <c r="BS133" i="11"/>
  <c r="BU133" i="11" s="1"/>
  <c r="BT133" i="11"/>
  <c r="AB134" i="11"/>
  <c r="AT134" i="11" s="1"/>
  <c r="BS134" i="11"/>
  <c r="BU134" i="11" s="1"/>
  <c r="BT134" i="11"/>
  <c r="AB135" i="11"/>
  <c r="AT135" i="11" s="1"/>
  <c r="BS135" i="11"/>
  <c r="BU135" i="11" s="1"/>
  <c r="BT135" i="11"/>
  <c r="AB136" i="11"/>
  <c r="AT136" i="11" s="1"/>
  <c r="BS136" i="11"/>
  <c r="BU136" i="11" s="1"/>
  <c r="BT136" i="11"/>
  <c r="AB137" i="11"/>
  <c r="AT137" i="11" s="1"/>
  <c r="BS137" i="11"/>
  <c r="BU137" i="11" s="1"/>
  <c r="BT137" i="11"/>
  <c r="AB138" i="11"/>
  <c r="AT138" i="11" s="1"/>
  <c r="BS138" i="11"/>
  <c r="BU138" i="11" s="1"/>
  <c r="BT138" i="11"/>
  <c r="T139" i="11"/>
  <c r="X139" i="11"/>
  <c r="AG139" i="11"/>
  <c r="AL139" i="11"/>
  <c r="AP139" i="11"/>
  <c r="G52" i="11"/>
  <c r="P52" i="11" s="1"/>
  <c r="G56" i="11"/>
  <c r="U56" i="11"/>
  <c r="AI56" i="11"/>
  <c r="Q61" i="11"/>
  <c r="AA61" i="11"/>
  <c r="AA68" i="11"/>
  <c r="K76" i="11" s="1"/>
  <c r="AH68" i="11"/>
  <c r="S76" i="11" s="1"/>
  <c r="C69" i="11"/>
  <c r="K69" i="11"/>
  <c r="AE69" i="11"/>
  <c r="AL69" i="11" s="1"/>
  <c r="C70" i="11"/>
  <c r="K70" i="11"/>
  <c r="AE70" i="11"/>
  <c r="AL70" i="11" s="1"/>
  <c r="C77" i="11"/>
  <c r="BS77" i="11"/>
  <c r="AB84" i="11"/>
  <c r="AT84" i="11" s="1"/>
  <c r="BS84" i="11"/>
  <c r="BU84" i="11" s="1"/>
  <c r="BT84" i="11"/>
  <c r="AB85" i="11"/>
  <c r="AT85" i="11" s="1"/>
  <c r="BS85" i="11"/>
  <c r="BU85" i="11" s="1"/>
  <c r="BT85" i="11"/>
  <c r="AB86" i="11"/>
  <c r="AT86" i="11" s="1"/>
  <c r="BS86" i="11"/>
  <c r="BU86" i="11" s="1"/>
  <c r="BT86" i="11"/>
  <c r="AB87" i="11"/>
  <c r="AT87" i="11" s="1"/>
  <c r="BS87" i="11"/>
  <c r="BU87" i="11" s="1"/>
  <c r="BT87" i="11"/>
  <c r="AB88" i="11"/>
  <c r="AT88" i="11" s="1"/>
  <c r="BS88" i="11"/>
  <c r="BU88" i="11" s="1"/>
  <c r="BT88" i="11"/>
  <c r="AB89" i="11"/>
  <c r="AT89" i="11" s="1"/>
  <c r="BS89" i="11"/>
  <c r="BU89" i="11" s="1"/>
  <c r="BT89" i="11"/>
  <c r="T90" i="11"/>
  <c r="X90" i="11"/>
  <c r="AG90" i="11"/>
  <c r="AL90" i="11"/>
  <c r="AP90" i="11"/>
  <c r="D28" i="1"/>
  <c r="D27" i="1"/>
  <c r="AR27" i="1"/>
  <c r="G9" i="20" s="1"/>
  <c r="AR28" i="1"/>
  <c r="G10" i="20" s="1"/>
  <c r="D29" i="1"/>
  <c r="AR29" i="1"/>
  <c r="G11" i="20" s="1"/>
  <c r="D30" i="1"/>
  <c r="AR30" i="1"/>
  <c r="G12" i="20" s="1"/>
  <c r="P12" i="20" s="1"/>
  <c r="W12" i="20" s="1"/>
  <c r="AE12" i="20" s="1"/>
  <c r="D31" i="1"/>
  <c r="AR31" i="1"/>
  <c r="G13" i="20" s="1"/>
  <c r="P13" i="20" s="1"/>
  <c r="W13" i="20" s="1"/>
  <c r="AE13" i="20" s="1"/>
  <c r="AR32" i="1"/>
  <c r="G14" i="20" s="1"/>
  <c r="P14" i="20" s="1"/>
  <c r="W14" i="20" s="1"/>
  <c r="AE14" i="20" s="1"/>
  <c r="AR33" i="1"/>
  <c r="G15" i="20" s="1"/>
  <c r="P15" i="20" s="1"/>
  <c r="W15" i="20" s="1"/>
  <c r="AE15" i="20" s="1"/>
  <c r="AR34" i="1"/>
  <c r="G16" i="20" s="1"/>
  <c r="P16" i="20" s="1"/>
  <c r="W16" i="20" s="1"/>
  <c r="AE16" i="20" s="1"/>
  <c r="AR35" i="1"/>
  <c r="G17" i="20" s="1"/>
  <c r="P17" i="20" s="1"/>
  <c r="W17" i="20" s="1"/>
  <c r="AE17" i="20" s="1"/>
  <c r="AR36" i="1"/>
  <c r="G18" i="20" s="1"/>
  <c r="P18" i="20" s="1"/>
  <c r="W18" i="20" s="1"/>
  <c r="AE18" i="20" s="1"/>
  <c r="C9" i="20" l="1"/>
  <c r="C4" i="18"/>
  <c r="C12" i="20"/>
  <c r="C7" i="18"/>
  <c r="F272" i="12"/>
  <c r="C13" i="20"/>
  <c r="C8" i="18"/>
  <c r="F361" i="12"/>
  <c r="P11" i="20"/>
  <c r="W11" i="20" s="1"/>
  <c r="AE11" i="20" s="1"/>
  <c r="P10" i="20"/>
  <c r="W10" i="20" s="1"/>
  <c r="AE10" i="20" s="1"/>
  <c r="P9" i="20"/>
  <c r="W9" i="20" s="1"/>
  <c r="AE9" i="20" s="1"/>
  <c r="AE19" i="20" s="1"/>
  <c r="C11" i="20"/>
  <c r="C6" i="18"/>
  <c r="F183" i="12"/>
  <c r="C10" i="20"/>
  <c r="C5" i="18"/>
  <c r="F94" i="12"/>
  <c r="C12" i="11"/>
  <c r="F5" i="12"/>
  <c r="AT481" i="11"/>
  <c r="AB481" i="11"/>
  <c r="BT483" i="11" s="1"/>
  <c r="AT432" i="11"/>
  <c r="AB432" i="11"/>
  <c r="BT434" i="11" s="1"/>
  <c r="AT384" i="11"/>
  <c r="AB384" i="11"/>
  <c r="BT386" i="11" s="1"/>
  <c r="AT335" i="11"/>
  <c r="AB335" i="11"/>
  <c r="BU337" i="11" s="1"/>
  <c r="AT286" i="11"/>
  <c r="AB286" i="11"/>
  <c r="BT288" i="11" s="1"/>
  <c r="AB90" i="11"/>
  <c r="AT237" i="11"/>
  <c r="AB237" i="11"/>
  <c r="BT239" i="11" s="1"/>
  <c r="AB188" i="11"/>
  <c r="BT190" i="11" s="1"/>
  <c r="AT188" i="11"/>
  <c r="AT139" i="11"/>
  <c r="AB139" i="11"/>
  <c r="BT141" i="11" s="1"/>
  <c r="AT90" i="11"/>
  <c r="G3" i="11"/>
  <c r="BT92" i="11" l="1"/>
  <c r="M28" i="1"/>
  <c r="C18" i="18"/>
  <c r="A12" i="19"/>
  <c r="A16" i="19"/>
  <c r="C38" i="18"/>
  <c r="A15" i="19"/>
  <c r="C33" i="18"/>
  <c r="A14" i="19"/>
  <c r="C28" i="18"/>
  <c r="A13" i="19"/>
  <c r="C23" i="18"/>
  <c r="BU483" i="11"/>
  <c r="BV483" i="11" s="1"/>
  <c r="BU482" i="11" s="1"/>
  <c r="BU92" i="11"/>
  <c r="BV92" i="11" s="1"/>
  <c r="BU91" i="11" s="1"/>
  <c r="BU434" i="11"/>
  <c r="BV434" i="11" s="1"/>
  <c r="BU433" i="11" s="1"/>
  <c r="BU386" i="11"/>
  <c r="BV386" i="11" s="1"/>
  <c r="BU385" i="11" s="1"/>
  <c r="BT337" i="11"/>
  <c r="BV337" i="11" s="1"/>
  <c r="BU336" i="11" s="1"/>
  <c r="BU288" i="11"/>
  <c r="BV288" i="11" s="1"/>
  <c r="BU287" i="11" s="1"/>
  <c r="BU190" i="11"/>
  <c r="BV190" i="11" s="1"/>
  <c r="BU189" i="11" s="1"/>
  <c r="BU239" i="11"/>
  <c r="BV239" i="11" s="1"/>
  <c r="BU238" i="11" s="1"/>
  <c r="BU141" i="11"/>
  <c r="BV141" i="11" s="1"/>
  <c r="BU140" i="11" s="1"/>
  <c r="BS28" i="11"/>
  <c r="D36" i="1" l="1"/>
  <c r="D35" i="1"/>
  <c r="D34" i="1"/>
  <c r="D33" i="1"/>
  <c r="D32" i="1"/>
  <c r="AF36" i="1"/>
  <c r="T36" i="1"/>
  <c r="AF35" i="1"/>
  <c r="T35" i="1"/>
  <c r="AF34" i="1"/>
  <c r="T34" i="1"/>
  <c r="AF33" i="1"/>
  <c r="T33" i="1"/>
  <c r="AF32" i="1"/>
  <c r="T32" i="1"/>
  <c r="C17" i="20" l="1"/>
  <c r="C12" i="18"/>
  <c r="F717" i="12"/>
  <c r="C14" i="20"/>
  <c r="C9" i="18"/>
  <c r="F450" i="12"/>
  <c r="C15" i="20"/>
  <c r="C10" i="18"/>
  <c r="F539" i="12"/>
  <c r="C16" i="20"/>
  <c r="C11" i="18"/>
  <c r="F628" i="12"/>
  <c r="C18" i="20"/>
  <c r="C13" i="18"/>
  <c r="F806" i="12"/>
  <c r="Z35" i="1"/>
  <c r="Z36" i="1"/>
  <c r="Z32" i="1"/>
  <c r="Z33" i="1"/>
  <c r="Z34" i="1"/>
  <c r="A18" i="19" l="1"/>
  <c r="C48" i="18"/>
  <c r="A17" i="19"/>
  <c r="C43" i="18"/>
  <c r="A19" i="19"/>
  <c r="C53" i="18"/>
  <c r="A20" i="19"/>
  <c r="C58" i="18"/>
  <c r="A21" i="19"/>
  <c r="C63" i="18"/>
  <c r="AL36" i="1"/>
  <c r="AL35" i="1"/>
  <c r="AL34" i="1"/>
  <c r="AL33" i="1"/>
  <c r="AL32" i="1"/>
  <c r="M33" i="1" l="1"/>
  <c r="M35" i="1"/>
  <c r="M32" i="1"/>
  <c r="M34" i="1"/>
  <c r="M36" i="1"/>
  <c r="AE21" i="11"/>
  <c r="AE20" i="11"/>
  <c r="AL20" i="11" s="1"/>
  <c r="K21" i="11"/>
  <c r="K20" i="11"/>
  <c r="C21" i="11"/>
  <c r="C20" i="11"/>
  <c r="AM19" i="1" l="1"/>
  <c r="C28" i="11" l="1"/>
  <c r="F5" i="29" s="1"/>
  <c r="AA12" i="11"/>
  <c r="Q12" i="11"/>
  <c r="AI7" i="11"/>
  <c r="U7" i="11"/>
  <c r="G7" i="11"/>
  <c r="BS35" i="11"/>
  <c r="BU35" i="11" s="1"/>
  <c r="BS36" i="11"/>
  <c r="BU36" i="11" s="1"/>
  <c r="BS37" i="11"/>
  <c r="BU37" i="11" s="1"/>
  <c r="BS38" i="11"/>
  <c r="BU38" i="11" s="1"/>
  <c r="BS39" i="11"/>
  <c r="BU39" i="11" s="1"/>
  <c r="BS40" i="11"/>
  <c r="BU40" i="11" s="1"/>
  <c r="BT40" i="11"/>
  <c r="BT39" i="11"/>
  <c r="BT38" i="11"/>
  <c r="AB40" i="11" l="1"/>
  <c r="AT40" i="11" s="1"/>
  <c r="AF31" i="1"/>
  <c r="AF30" i="1"/>
  <c r="AF29" i="1"/>
  <c r="AF28" i="1"/>
  <c r="AH19" i="11"/>
  <c r="S27" i="11" s="1"/>
  <c r="AA19" i="11"/>
  <c r="K27" i="11" s="1"/>
  <c r="Z28" i="1" l="1"/>
  <c r="Z30" i="1"/>
  <c r="Z31" i="1"/>
  <c r="Z29" i="1"/>
  <c r="AL30" i="1" l="1"/>
  <c r="AL29" i="1"/>
  <c r="M30" i="1"/>
  <c r="M29" i="1"/>
  <c r="T29" i="1"/>
  <c r="T31" i="1"/>
  <c r="AL31" i="1"/>
  <c r="T30" i="1"/>
  <c r="T28" i="1"/>
  <c r="AL28" i="1"/>
  <c r="M31" i="1" l="1"/>
  <c r="AM20" i="1"/>
  <c r="Q3" i="1" l="1"/>
  <c r="P3" i="11" l="1"/>
  <c r="AL21" i="11" l="1"/>
  <c r="AP41" i="11"/>
  <c r="AF27" i="1" s="1"/>
  <c r="AF37" i="1" s="1"/>
  <c r="AI14" i="17" s="1"/>
  <c r="AL41" i="11"/>
  <c r="Z27" i="1" s="1"/>
  <c r="Z37" i="1" s="1"/>
  <c r="AC14" i="17" s="1"/>
  <c r="T41" i="11" l="1"/>
  <c r="X41" i="11"/>
  <c r="AB35" i="11"/>
  <c r="AB36" i="11"/>
  <c r="AB39" i="11"/>
  <c r="AT39" i="11" s="1"/>
  <c r="AB38" i="11"/>
  <c r="AT38" i="11" s="1"/>
  <c r="AB37" i="11"/>
  <c r="AB41" i="11" l="1"/>
  <c r="AT36" i="11"/>
  <c r="BT36" i="11"/>
  <c r="AT35" i="11"/>
  <c r="BT35" i="11"/>
  <c r="AT37" i="11"/>
  <c r="BT37" i="11"/>
  <c r="M27" i="1" l="1"/>
  <c r="M37" i="1" s="1"/>
  <c r="W14" i="17" s="1"/>
  <c r="AO14" i="17" s="1"/>
  <c r="BT43" i="11"/>
  <c r="BU43" i="11"/>
  <c r="AG41" i="11"/>
  <c r="AT41" i="11"/>
  <c r="AL27" i="1" s="1"/>
  <c r="AL37" i="1" s="1"/>
  <c r="T27" i="1" l="1"/>
  <c r="T37" i="1" s="1"/>
  <c r="BV43" i="11"/>
  <c r="BU42" i="11" s="1"/>
</calcChain>
</file>

<file path=xl/comments1.xml><?xml version="1.0" encoding="utf-8"?>
<comments xmlns="http://schemas.openxmlformats.org/spreadsheetml/2006/main">
  <authors>
    <author>髙田　彩華（園芸農産課）</author>
  </authors>
  <commentList>
    <comment ref="P7" authorId="0" shapeId="0">
      <text>
        <r>
          <rPr>
            <sz val="9"/>
            <color indexed="81"/>
            <rFont val="BIZ UDゴシック"/>
            <family val="3"/>
            <charset val="128"/>
          </rPr>
          <t>「茶加工用機械・装置」の場合は、１機械・装置あたりの上限事業費</t>
        </r>
      </text>
    </comment>
    <comment ref="T7" authorId="0" shapeId="0">
      <text>
        <r>
          <rPr>
            <sz val="9"/>
            <color indexed="81"/>
            <rFont val="BIZ UDゴシック"/>
            <family val="3"/>
            <charset val="128"/>
          </rPr>
          <t>「茶加工用機械・装置」の場合、事業量は「○㎡」ではなく「一式」</t>
        </r>
      </text>
    </comment>
  </commentList>
</comments>
</file>

<file path=xl/sharedStrings.xml><?xml version="1.0" encoding="utf-8"?>
<sst xmlns="http://schemas.openxmlformats.org/spreadsheetml/2006/main" count="2624" uniqueCount="934">
  <si>
    <t>市町名</t>
    <rPh sb="0" eb="3">
      <t>シマチメイ</t>
    </rPh>
    <phoneticPr fontId="1"/>
  </si>
  <si>
    <t>事業実施主体名</t>
    <rPh sb="0" eb="7">
      <t>ジギョウジッシシュタイメイ</t>
    </rPh>
    <phoneticPr fontId="1"/>
  </si>
  <si>
    <t>事業内容</t>
    <rPh sb="0" eb="4">
      <t>ジギョウナイヨウ</t>
    </rPh>
    <phoneticPr fontId="1"/>
  </si>
  <si>
    <t>補助対象事業費</t>
    <rPh sb="0" eb="7">
      <t>ホジョタイショウジギョウヒ</t>
    </rPh>
    <phoneticPr fontId="1"/>
  </si>
  <si>
    <t>県費補助金</t>
    <rPh sb="0" eb="5">
      <t>ケンピホジョキン</t>
    </rPh>
    <phoneticPr fontId="1"/>
  </si>
  <si>
    <t>市町費</t>
    <rPh sb="0" eb="3">
      <t>シマチヒ</t>
    </rPh>
    <phoneticPr fontId="1"/>
  </si>
  <si>
    <t>その他</t>
    <rPh sb="2" eb="3">
      <t>タ</t>
    </rPh>
    <phoneticPr fontId="1"/>
  </si>
  <si>
    <t>補助率</t>
    <rPh sb="0" eb="3">
      <t>ホジョリツ</t>
    </rPh>
    <phoneticPr fontId="1"/>
  </si>
  <si>
    <t>合計</t>
    <rPh sb="0" eb="2">
      <t>ゴウケイ</t>
    </rPh>
    <phoneticPr fontId="1"/>
  </si>
  <si>
    <t>事業量</t>
    <rPh sb="0" eb="3">
      <t>ジギョウリョウ</t>
    </rPh>
    <phoneticPr fontId="1"/>
  </si>
  <si>
    <t>施行方法</t>
    <rPh sb="0" eb="4">
      <t>シコウホウホウ</t>
    </rPh>
    <phoneticPr fontId="1"/>
  </si>
  <si>
    <t>受益面積
（a）</t>
    <rPh sb="0" eb="4">
      <t>ジュエキメンセキ</t>
    </rPh>
    <phoneticPr fontId="1"/>
  </si>
  <si>
    <t>市町名</t>
    <rPh sb="0" eb="1">
      <t>シ</t>
    </rPh>
    <rPh sb="1" eb="2">
      <t>マチ</t>
    </rPh>
    <rPh sb="2" eb="3">
      <t>メイ</t>
    </rPh>
    <phoneticPr fontId="0"/>
  </si>
  <si>
    <t>施行方法</t>
    <rPh sb="0" eb="2">
      <t>セコウ</t>
    </rPh>
    <rPh sb="2" eb="4">
      <t>ホウホウ</t>
    </rPh>
    <phoneticPr fontId="0"/>
  </si>
  <si>
    <t>県補助率</t>
    <rPh sb="0" eb="1">
      <t>ケン</t>
    </rPh>
    <rPh sb="1" eb="4">
      <t>ホジョリツ</t>
    </rPh>
    <phoneticPr fontId="0"/>
  </si>
  <si>
    <t>消費税の区分</t>
    <rPh sb="0" eb="3">
      <t>ショウヒゼイ</t>
    </rPh>
    <rPh sb="4" eb="6">
      <t>クブン</t>
    </rPh>
    <phoneticPr fontId="0"/>
  </si>
  <si>
    <t>事業内容</t>
    <rPh sb="0" eb="2">
      <t>ジギョウ</t>
    </rPh>
    <rPh sb="2" eb="4">
      <t>ナイヨウ</t>
    </rPh>
    <phoneticPr fontId="0"/>
  </si>
  <si>
    <t>GAP</t>
  </si>
  <si>
    <t>佐賀市</t>
    <rPh sb="0" eb="3">
      <t>サガシ</t>
    </rPh>
    <phoneticPr fontId="0"/>
  </si>
  <si>
    <t>みかん</t>
  </si>
  <si>
    <t>直営施行</t>
    <rPh sb="0" eb="2">
      <t>チョクエイ</t>
    </rPh>
    <rPh sb="2" eb="4">
      <t>セコウ</t>
    </rPh>
    <phoneticPr fontId="0"/>
  </si>
  <si>
    <t>本則課税</t>
  </si>
  <si>
    <t>環境制御型耐候性ハウス</t>
    <rPh sb="0" eb="2">
      <t>カンキョウ</t>
    </rPh>
    <rPh sb="2" eb="4">
      <t>セイギョ</t>
    </rPh>
    <rPh sb="4" eb="5">
      <t>ガタ</t>
    </rPh>
    <rPh sb="5" eb="8">
      <t>タイコウセイ</t>
    </rPh>
    <phoneticPr fontId="0"/>
  </si>
  <si>
    <t>鳥栖市</t>
    <rPh sb="0" eb="3">
      <t>トスシ</t>
    </rPh>
    <phoneticPr fontId="0"/>
  </si>
  <si>
    <t>かんきつ</t>
  </si>
  <si>
    <t>請負施行</t>
    <rPh sb="0" eb="2">
      <t>ウケオイ</t>
    </rPh>
    <rPh sb="2" eb="4">
      <t>セコウ</t>
    </rPh>
    <phoneticPr fontId="0"/>
  </si>
  <si>
    <t>1/2（中山間）</t>
    <rPh sb="4" eb="5">
      <t>チュウ</t>
    </rPh>
    <rPh sb="5" eb="7">
      <t>サンカン</t>
    </rPh>
    <phoneticPr fontId="0"/>
  </si>
  <si>
    <t>簡易課税</t>
  </si>
  <si>
    <t>唐津市</t>
    <rPh sb="0" eb="3">
      <t>カラツシ</t>
    </rPh>
    <phoneticPr fontId="0"/>
  </si>
  <si>
    <t>ハウスみかん</t>
  </si>
  <si>
    <t>代行施行</t>
    <rPh sb="0" eb="2">
      <t>ダイコウ</t>
    </rPh>
    <rPh sb="2" eb="4">
      <t>セコウ</t>
    </rPh>
    <phoneticPr fontId="0"/>
  </si>
  <si>
    <t>1/2（大雨・大雪）</t>
    <rPh sb="4" eb="6">
      <t>オオアメ</t>
    </rPh>
    <rPh sb="7" eb="9">
      <t>オオユキ</t>
    </rPh>
    <phoneticPr fontId="0"/>
  </si>
  <si>
    <t>多久市</t>
    <rPh sb="0" eb="3">
      <t>タクシ</t>
    </rPh>
    <phoneticPr fontId="0"/>
  </si>
  <si>
    <t>なし</t>
  </si>
  <si>
    <t>ガラス室ハウス</t>
    <rPh sb="3" eb="4">
      <t>シツ</t>
    </rPh>
    <phoneticPr fontId="0"/>
  </si>
  <si>
    <t>伊万里市</t>
    <rPh sb="0" eb="4">
      <t>イマリシ</t>
    </rPh>
    <phoneticPr fontId="0"/>
  </si>
  <si>
    <t>ぶどう</t>
  </si>
  <si>
    <t>武雄市</t>
    <rPh sb="0" eb="3">
      <t>タケオシ</t>
    </rPh>
    <phoneticPr fontId="0"/>
  </si>
  <si>
    <t>キウイフルーツ</t>
  </si>
  <si>
    <t>軽量鉄骨ハウス</t>
    <rPh sb="0" eb="2">
      <t>ケイリョウ</t>
    </rPh>
    <rPh sb="2" eb="4">
      <t>テッコツ</t>
    </rPh>
    <phoneticPr fontId="0"/>
  </si>
  <si>
    <t>鹿島市</t>
    <rPh sb="0" eb="3">
      <t>カシマシ</t>
    </rPh>
    <phoneticPr fontId="0"/>
  </si>
  <si>
    <t>もも</t>
  </si>
  <si>
    <t>パイプハウス</t>
  </si>
  <si>
    <t>小城市</t>
    <rPh sb="0" eb="3">
      <t>オギシ</t>
    </rPh>
    <phoneticPr fontId="0"/>
  </si>
  <si>
    <t>その他施設果樹（　）</t>
    <rPh sb="2" eb="3">
      <t>タ</t>
    </rPh>
    <rPh sb="3" eb="5">
      <t>シセツ</t>
    </rPh>
    <rPh sb="5" eb="7">
      <t>カジュ</t>
    </rPh>
    <phoneticPr fontId="0"/>
  </si>
  <si>
    <t>降雨防止施設</t>
    <rPh sb="0" eb="2">
      <t>コウウ</t>
    </rPh>
    <rPh sb="2" eb="4">
      <t>ボウシ</t>
    </rPh>
    <rPh sb="4" eb="6">
      <t>シセツ</t>
    </rPh>
    <phoneticPr fontId="0"/>
  </si>
  <si>
    <t>嬉野市</t>
    <rPh sb="0" eb="3">
      <t>ウレシノシ</t>
    </rPh>
    <phoneticPr fontId="0"/>
  </si>
  <si>
    <t>その他露地果樹（　）</t>
    <rPh sb="2" eb="3">
      <t>タ</t>
    </rPh>
    <rPh sb="3" eb="5">
      <t>ロジ</t>
    </rPh>
    <rPh sb="5" eb="7">
      <t>カジュ</t>
    </rPh>
    <phoneticPr fontId="0"/>
  </si>
  <si>
    <t>育苗施設</t>
    <rPh sb="0" eb="2">
      <t>イクビョウ</t>
    </rPh>
    <rPh sb="2" eb="4">
      <t>シセツ</t>
    </rPh>
    <phoneticPr fontId="0"/>
  </si>
  <si>
    <t>神埼市</t>
    <rPh sb="0" eb="3">
      <t>カンザキシ</t>
    </rPh>
    <phoneticPr fontId="0"/>
  </si>
  <si>
    <t>いちご</t>
  </si>
  <si>
    <t>井戸</t>
    <rPh sb="0" eb="2">
      <t>イド</t>
    </rPh>
    <phoneticPr fontId="0"/>
  </si>
  <si>
    <t>吉野ヶ里町</t>
    <rPh sb="0" eb="5">
      <t>ヨシノガリチョウ</t>
    </rPh>
    <phoneticPr fontId="0"/>
  </si>
  <si>
    <t>きゅうり</t>
  </si>
  <si>
    <t>基山町</t>
    <rPh sb="0" eb="3">
      <t>キヤマチョウ</t>
    </rPh>
    <phoneticPr fontId="0"/>
  </si>
  <si>
    <t>トマト</t>
  </si>
  <si>
    <t>いちご高設栽培施設</t>
    <rPh sb="3" eb="5">
      <t>コウセツ</t>
    </rPh>
    <rPh sb="5" eb="7">
      <t>サイバイ</t>
    </rPh>
    <rPh sb="7" eb="9">
      <t>シセツ</t>
    </rPh>
    <phoneticPr fontId="0"/>
  </si>
  <si>
    <t>上峰町</t>
    <rPh sb="0" eb="3">
      <t>カミミネチョウ</t>
    </rPh>
    <phoneticPr fontId="0"/>
  </si>
  <si>
    <t>なす</t>
  </si>
  <si>
    <t>複合環境制御装置</t>
    <rPh sb="0" eb="2">
      <t>フクゴウ</t>
    </rPh>
    <rPh sb="2" eb="4">
      <t>カンキョウ</t>
    </rPh>
    <rPh sb="4" eb="6">
      <t>セイギョ</t>
    </rPh>
    <rPh sb="6" eb="8">
      <t>ソウチ</t>
    </rPh>
    <phoneticPr fontId="0"/>
  </si>
  <si>
    <t>みやき町</t>
    <rPh sb="3" eb="4">
      <t>チョウ</t>
    </rPh>
    <phoneticPr fontId="0"/>
  </si>
  <si>
    <t>アスパラガス</t>
  </si>
  <si>
    <t>自動カーテン装置</t>
    <rPh sb="0" eb="2">
      <t>ジドウ</t>
    </rPh>
    <rPh sb="6" eb="8">
      <t>ソウチ</t>
    </rPh>
    <phoneticPr fontId="0"/>
  </si>
  <si>
    <t>玄海町</t>
    <rPh sb="0" eb="3">
      <t>ゲンカイチョウ</t>
    </rPh>
    <phoneticPr fontId="0"/>
  </si>
  <si>
    <t>こねぎ</t>
  </si>
  <si>
    <t>養液栽培装置</t>
    <rPh sb="0" eb="2">
      <t>ヨウエキ</t>
    </rPh>
    <rPh sb="2" eb="4">
      <t>サイバイ</t>
    </rPh>
    <rPh sb="4" eb="6">
      <t>ソウチ</t>
    </rPh>
    <phoneticPr fontId="0"/>
  </si>
  <si>
    <t>有田町</t>
    <rPh sb="0" eb="3">
      <t>アリタチョウ</t>
    </rPh>
    <phoneticPr fontId="0"/>
  </si>
  <si>
    <t>チンゲンサイ</t>
  </si>
  <si>
    <t>播種機</t>
    <rPh sb="0" eb="2">
      <t>ハシュ</t>
    </rPh>
    <rPh sb="2" eb="3">
      <t>キ</t>
    </rPh>
    <phoneticPr fontId="0"/>
  </si>
  <si>
    <t>大町町</t>
    <rPh sb="0" eb="2">
      <t>オオマチ</t>
    </rPh>
    <rPh sb="2" eb="3">
      <t>マチ</t>
    </rPh>
    <phoneticPr fontId="0"/>
  </si>
  <si>
    <t>ほうれんそう</t>
  </si>
  <si>
    <t>定植機</t>
    <rPh sb="0" eb="2">
      <t>テイショク</t>
    </rPh>
    <rPh sb="2" eb="3">
      <t>キ</t>
    </rPh>
    <phoneticPr fontId="0"/>
  </si>
  <si>
    <t>江北町</t>
    <rPh sb="0" eb="3">
      <t>コウホクマチ</t>
    </rPh>
    <phoneticPr fontId="0"/>
  </si>
  <si>
    <t>パセリ</t>
  </si>
  <si>
    <t>収穫機</t>
    <rPh sb="0" eb="2">
      <t>シュウカク</t>
    </rPh>
    <rPh sb="2" eb="3">
      <t>キ</t>
    </rPh>
    <phoneticPr fontId="0"/>
  </si>
  <si>
    <t>白石町</t>
    <rPh sb="0" eb="2">
      <t>シロイシ</t>
    </rPh>
    <rPh sb="2" eb="3">
      <t>チョウ</t>
    </rPh>
    <phoneticPr fontId="0"/>
  </si>
  <si>
    <t>たまねぎ</t>
  </si>
  <si>
    <t>収穫機（ピッカー）</t>
    <rPh sb="0" eb="2">
      <t>シュウカク</t>
    </rPh>
    <rPh sb="2" eb="3">
      <t>キ</t>
    </rPh>
    <phoneticPr fontId="0"/>
  </si>
  <si>
    <t>太良町</t>
    <rPh sb="0" eb="3">
      <t>タラチョウ</t>
    </rPh>
    <phoneticPr fontId="0"/>
  </si>
  <si>
    <t>キャベツ</t>
  </si>
  <si>
    <t>収穫機（茎葉処理機）</t>
    <rPh sb="0" eb="2">
      <t>シュウカク</t>
    </rPh>
    <rPh sb="2" eb="3">
      <t>キ</t>
    </rPh>
    <rPh sb="4" eb="6">
      <t>ケイヨウ</t>
    </rPh>
    <rPh sb="6" eb="9">
      <t>ショリキ</t>
    </rPh>
    <phoneticPr fontId="0"/>
  </si>
  <si>
    <t>レタス</t>
  </si>
  <si>
    <t>乗用管理機</t>
    <rPh sb="0" eb="2">
      <t>ジョウヨウ</t>
    </rPh>
    <rPh sb="2" eb="4">
      <t>カンリ</t>
    </rPh>
    <rPh sb="4" eb="5">
      <t>キ</t>
    </rPh>
    <phoneticPr fontId="0"/>
  </si>
  <si>
    <t>ブロッコリー</t>
  </si>
  <si>
    <t>乗用草刈機</t>
    <rPh sb="0" eb="2">
      <t>ジョウヨウ</t>
    </rPh>
    <rPh sb="2" eb="4">
      <t>クサカリ</t>
    </rPh>
    <rPh sb="4" eb="5">
      <t>キ</t>
    </rPh>
    <phoneticPr fontId="0"/>
  </si>
  <si>
    <t>ばれいしょ</t>
  </si>
  <si>
    <t>乗用摘採機</t>
    <rPh sb="0" eb="2">
      <t>ジョウヨウ</t>
    </rPh>
    <rPh sb="2" eb="4">
      <t>テキサイ</t>
    </rPh>
    <rPh sb="4" eb="5">
      <t>キ</t>
    </rPh>
    <phoneticPr fontId="0"/>
  </si>
  <si>
    <t>れんこん</t>
  </si>
  <si>
    <t>乗用中刈機</t>
    <rPh sb="0" eb="2">
      <t>ジョウヨウ</t>
    </rPh>
    <rPh sb="2" eb="3">
      <t>チュウ</t>
    </rPh>
    <rPh sb="3" eb="4">
      <t>ガ</t>
    </rPh>
    <rPh sb="4" eb="5">
      <t>キ</t>
    </rPh>
    <phoneticPr fontId="0"/>
  </si>
  <si>
    <t>みずな</t>
  </si>
  <si>
    <t>茶乗用型複合作業機</t>
    <rPh sb="0" eb="1">
      <t>チャ</t>
    </rPh>
    <rPh sb="1" eb="3">
      <t>ジョウヨウ</t>
    </rPh>
    <rPh sb="3" eb="4">
      <t>ガタ</t>
    </rPh>
    <rPh sb="4" eb="6">
      <t>フクゴウ</t>
    </rPh>
    <rPh sb="6" eb="9">
      <t>サギョウキ</t>
    </rPh>
    <phoneticPr fontId="0"/>
  </si>
  <si>
    <t>その他施設野菜（　）</t>
    <rPh sb="2" eb="3">
      <t>タ</t>
    </rPh>
    <rPh sb="3" eb="5">
      <t>シセツ</t>
    </rPh>
    <rPh sb="5" eb="7">
      <t>ヤサイ</t>
    </rPh>
    <phoneticPr fontId="0"/>
  </si>
  <si>
    <t>省力防除機械・装置</t>
    <rPh sb="0" eb="2">
      <t>ショウリョク</t>
    </rPh>
    <rPh sb="2" eb="4">
      <t>ボウジョ</t>
    </rPh>
    <rPh sb="4" eb="6">
      <t>キカイ</t>
    </rPh>
    <rPh sb="7" eb="9">
      <t>ソウチ</t>
    </rPh>
    <phoneticPr fontId="0"/>
  </si>
  <si>
    <t>その他露地野菜（　）</t>
    <rPh sb="2" eb="3">
      <t>タ</t>
    </rPh>
    <rPh sb="3" eb="5">
      <t>ロジ</t>
    </rPh>
    <rPh sb="5" eb="7">
      <t>ヤサイ</t>
    </rPh>
    <phoneticPr fontId="0"/>
  </si>
  <si>
    <t>省力施肥潅水装置</t>
    <rPh sb="0" eb="2">
      <t>ショウリョク</t>
    </rPh>
    <rPh sb="2" eb="4">
      <t>セヒ</t>
    </rPh>
    <rPh sb="4" eb="6">
      <t>カンスイ</t>
    </rPh>
    <rPh sb="6" eb="8">
      <t>ソウチ</t>
    </rPh>
    <phoneticPr fontId="0"/>
  </si>
  <si>
    <t>花き（　）</t>
    <rPh sb="0" eb="1">
      <t>カ</t>
    </rPh>
    <phoneticPr fontId="0"/>
  </si>
  <si>
    <t>環境感知警報機</t>
    <rPh sb="0" eb="2">
      <t>カンキョウ</t>
    </rPh>
    <rPh sb="2" eb="4">
      <t>カンチ</t>
    </rPh>
    <rPh sb="4" eb="7">
      <t>ケイホウキ</t>
    </rPh>
    <phoneticPr fontId="0"/>
  </si>
  <si>
    <t>茶</t>
    <rPh sb="0" eb="1">
      <t>チャ</t>
    </rPh>
    <phoneticPr fontId="0"/>
  </si>
  <si>
    <t>低コストな園地改良</t>
    <rPh sb="0" eb="1">
      <t>テイ</t>
    </rPh>
    <rPh sb="5" eb="7">
      <t>エンチ</t>
    </rPh>
    <rPh sb="7" eb="9">
      <t>カイリョウ</t>
    </rPh>
    <phoneticPr fontId="0"/>
  </si>
  <si>
    <t>葉たばこ</t>
    <rPh sb="0" eb="1">
      <t>ハ</t>
    </rPh>
    <phoneticPr fontId="0"/>
  </si>
  <si>
    <t>省力化機械・装置その他（　）</t>
    <rPh sb="0" eb="3">
      <t>ショウリョクカ</t>
    </rPh>
    <rPh sb="3" eb="5">
      <t>キカイ</t>
    </rPh>
    <rPh sb="6" eb="8">
      <t>ソウチ</t>
    </rPh>
    <rPh sb="10" eb="11">
      <t>タ</t>
    </rPh>
    <phoneticPr fontId="0"/>
  </si>
  <si>
    <t>根域制限栽培施設</t>
    <rPh sb="0" eb="1">
      <t>コン</t>
    </rPh>
    <rPh sb="1" eb="2">
      <t>イキ</t>
    </rPh>
    <rPh sb="2" eb="4">
      <t>セイゲン</t>
    </rPh>
    <rPh sb="4" eb="6">
      <t>サイバイ</t>
    </rPh>
    <rPh sb="6" eb="8">
      <t>シセツ</t>
    </rPh>
    <phoneticPr fontId="0"/>
  </si>
  <si>
    <t>マルチ点滴潅水装置</t>
    <rPh sb="3" eb="5">
      <t>テンテキ</t>
    </rPh>
    <rPh sb="5" eb="7">
      <t>カンスイ</t>
    </rPh>
    <rPh sb="7" eb="9">
      <t>ソウチ</t>
    </rPh>
    <phoneticPr fontId="0"/>
  </si>
  <si>
    <t>光合成促進装置</t>
    <rPh sb="0" eb="3">
      <t>コウゴウセイ</t>
    </rPh>
    <rPh sb="3" eb="5">
      <t>ソクシン</t>
    </rPh>
    <rPh sb="5" eb="7">
      <t>ソウチ</t>
    </rPh>
    <phoneticPr fontId="0"/>
  </si>
  <si>
    <t>細霧冷房装置</t>
    <rPh sb="0" eb="2">
      <t>サイム</t>
    </rPh>
    <rPh sb="2" eb="4">
      <t>レイボウ</t>
    </rPh>
    <rPh sb="4" eb="6">
      <t>ソウチ</t>
    </rPh>
    <phoneticPr fontId="0"/>
  </si>
  <si>
    <t>施設全面開放装置</t>
    <rPh sb="0" eb="2">
      <t>シセツ</t>
    </rPh>
    <rPh sb="2" eb="4">
      <t>ゼンメン</t>
    </rPh>
    <rPh sb="4" eb="6">
      <t>カイホウ</t>
    </rPh>
    <rPh sb="6" eb="8">
      <t>ソウチ</t>
    </rPh>
    <phoneticPr fontId="0"/>
  </si>
  <si>
    <t>果樹棚</t>
    <rPh sb="0" eb="2">
      <t>カジュ</t>
    </rPh>
    <rPh sb="2" eb="3">
      <t>ダナ</t>
    </rPh>
    <phoneticPr fontId="0"/>
  </si>
  <si>
    <t>茶防霜施設</t>
    <rPh sb="0" eb="1">
      <t>チャ</t>
    </rPh>
    <rPh sb="1" eb="3">
      <t>ボウソウ</t>
    </rPh>
    <rPh sb="3" eb="5">
      <t>シセツ</t>
    </rPh>
    <phoneticPr fontId="0"/>
  </si>
  <si>
    <t>防風施設</t>
    <rPh sb="0" eb="2">
      <t>ボウフウ</t>
    </rPh>
    <rPh sb="2" eb="4">
      <t>シセツ</t>
    </rPh>
    <phoneticPr fontId="0"/>
  </si>
  <si>
    <t>防鳥ネット施設</t>
    <rPh sb="0" eb="2">
      <t>ボウチョウ</t>
    </rPh>
    <rPh sb="5" eb="7">
      <t>シセツ</t>
    </rPh>
    <phoneticPr fontId="0"/>
  </si>
  <si>
    <t>高品質化機械・装置その他（　）</t>
    <rPh sb="11" eb="12">
      <t>タ</t>
    </rPh>
    <phoneticPr fontId="0"/>
  </si>
  <si>
    <t>多層被覆装置</t>
    <rPh sb="0" eb="2">
      <t>タソウ</t>
    </rPh>
    <rPh sb="2" eb="4">
      <t>ヒフク</t>
    </rPh>
    <rPh sb="4" eb="6">
      <t>ソウチ</t>
    </rPh>
    <phoneticPr fontId="0"/>
  </si>
  <si>
    <t>排熱回収装置</t>
    <rPh sb="0" eb="2">
      <t>ハイネツ</t>
    </rPh>
    <rPh sb="2" eb="4">
      <t>カイシュウ</t>
    </rPh>
    <rPh sb="4" eb="6">
      <t>ソウチ</t>
    </rPh>
    <phoneticPr fontId="0"/>
  </si>
  <si>
    <t>多段式サーモ</t>
    <rPh sb="0" eb="2">
      <t>タダン</t>
    </rPh>
    <rPh sb="2" eb="3">
      <t>シキ</t>
    </rPh>
    <phoneticPr fontId="0"/>
  </si>
  <si>
    <t>循環扇</t>
    <rPh sb="0" eb="2">
      <t>ジュンカン</t>
    </rPh>
    <rPh sb="2" eb="3">
      <t>セン</t>
    </rPh>
    <phoneticPr fontId="0"/>
  </si>
  <si>
    <t>ヒートポンプ</t>
  </si>
  <si>
    <t>放熱フィン</t>
    <rPh sb="0" eb="2">
      <t>ホウネツ</t>
    </rPh>
    <phoneticPr fontId="0"/>
  </si>
  <si>
    <t>省石油型機械・装置その他（　）</t>
    <rPh sb="11" eb="12">
      <t>タ</t>
    </rPh>
    <phoneticPr fontId="0"/>
  </si>
  <si>
    <t>堆肥散布機</t>
    <rPh sb="0" eb="2">
      <t>タイヒ</t>
    </rPh>
    <rPh sb="2" eb="4">
      <t>サンプ</t>
    </rPh>
    <rPh sb="4" eb="5">
      <t>キ</t>
    </rPh>
    <phoneticPr fontId="0"/>
  </si>
  <si>
    <t>稲わら等収集機</t>
    <rPh sb="0" eb="1">
      <t>イナ</t>
    </rPh>
    <rPh sb="3" eb="4">
      <t>トウ</t>
    </rPh>
    <rPh sb="4" eb="6">
      <t>シュウシュウ</t>
    </rPh>
    <rPh sb="6" eb="7">
      <t>キ</t>
    </rPh>
    <phoneticPr fontId="0"/>
  </si>
  <si>
    <t>剪定枝粉砕機</t>
    <rPh sb="0" eb="2">
      <t>センテイ</t>
    </rPh>
    <rPh sb="2" eb="3">
      <t>エダ</t>
    </rPh>
    <rPh sb="3" eb="6">
      <t>フンサイキ</t>
    </rPh>
    <phoneticPr fontId="0"/>
  </si>
  <si>
    <t>高温土壌消毒機</t>
    <rPh sb="0" eb="2">
      <t>コウオン</t>
    </rPh>
    <rPh sb="2" eb="4">
      <t>ドジョウ</t>
    </rPh>
    <rPh sb="4" eb="6">
      <t>ショウドク</t>
    </rPh>
    <rPh sb="6" eb="7">
      <t>キ</t>
    </rPh>
    <phoneticPr fontId="0"/>
  </si>
  <si>
    <t>忌避灯</t>
    <rPh sb="0" eb="2">
      <t>キヒ</t>
    </rPh>
    <rPh sb="2" eb="3">
      <t>トウ</t>
    </rPh>
    <phoneticPr fontId="0"/>
  </si>
  <si>
    <t>土壌管理機</t>
    <rPh sb="0" eb="2">
      <t>ドジョウ</t>
    </rPh>
    <rPh sb="2" eb="4">
      <t>カンリ</t>
    </rPh>
    <rPh sb="4" eb="5">
      <t>キ</t>
    </rPh>
    <phoneticPr fontId="0"/>
  </si>
  <si>
    <t>堆肥盤</t>
    <rPh sb="0" eb="2">
      <t>タイヒ</t>
    </rPh>
    <rPh sb="2" eb="3">
      <t>バン</t>
    </rPh>
    <phoneticPr fontId="0"/>
  </si>
  <si>
    <t>土づくり用・病害虫低減機械・装置その他（　）</t>
    <rPh sb="18" eb="19">
      <t>タ</t>
    </rPh>
    <phoneticPr fontId="0"/>
  </si>
  <si>
    <t>選別・調整機</t>
    <rPh sb="0" eb="2">
      <t>センベツ</t>
    </rPh>
    <rPh sb="3" eb="5">
      <t>チョウセイ</t>
    </rPh>
    <rPh sb="5" eb="6">
      <t>キ</t>
    </rPh>
    <phoneticPr fontId="0"/>
  </si>
  <si>
    <t>包装機</t>
    <rPh sb="0" eb="3">
      <t>ホウソウキ</t>
    </rPh>
    <phoneticPr fontId="0"/>
  </si>
  <si>
    <t>保冷施設</t>
    <rPh sb="0" eb="2">
      <t>ホレイ</t>
    </rPh>
    <rPh sb="2" eb="4">
      <t>シセツ</t>
    </rPh>
    <phoneticPr fontId="0"/>
  </si>
  <si>
    <t>たまねぎ除湿乾燥システム</t>
    <rPh sb="4" eb="6">
      <t>ジョシツ</t>
    </rPh>
    <rPh sb="6" eb="8">
      <t>カンソウ</t>
    </rPh>
    <phoneticPr fontId="0"/>
  </si>
  <si>
    <t>荒茶加工用機械・装置</t>
    <rPh sb="0" eb="1">
      <t>アラ</t>
    </rPh>
    <rPh sb="1" eb="2">
      <t>チャ</t>
    </rPh>
    <rPh sb="2" eb="5">
      <t>カコウヨウ</t>
    </rPh>
    <rPh sb="5" eb="7">
      <t>キカイ</t>
    </rPh>
    <rPh sb="8" eb="10">
      <t>ソウチ</t>
    </rPh>
    <phoneticPr fontId="0"/>
  </si>
  <si>
    <t>その他（　）</t>
    <rPh sb="2" eb="3">
      <t>タ</t>
    </rPh>
    <phoneticPr fontId="0"/>
  </si>
  <si>
    <t>長寿命化対策（園芸ハウス等の交換・補強）</t>
    <rPh sb="0" eb="1">
      <t>チョウ</t>
    </rPh>
    <rPh sb="1" eb="4">
      <t>ジュミョウカ</t>
    </rPh>
    <rPh sb="4" eb="6">
      <t>タイサク</t>
    </rPh>
    <phoneticPr fontId="6"/>
  </si>
  <si>
    <t>長寿命化対策（園芸ハウスの移転等）</t>
  </si>
  <si>
    <t>長寿命化対策（茶防霜ファン等の交換・補強）</t>
  </si>
  <si>
    <t>長寿命化対策（茶加工用機械等部品の交換・補強）</t>
  </si>
  <si>
    <t>園芸団地　共同育苗施設</t>
    <rPh sb="5" eb="7">
      <t>キョウドウ</t>
    </rPh>
    <rPh sb="7" eb="9">
      <t>イクビョウ</t>
    </rPh>
    <rPh sb="9" eb="11">
      <t>シセツ</t>
    </rPh>
    <phoneticPr fontId="0"/>
  </si>
  <si>
    <t>園芸団地　共同利用機械（　）</t>
    <rPh sb="5" eb="7">
      <t>キョウドウ</t>
    </rPh>
    <rPh sb="7" eb="9">
      <t>リヨウ</t>
    </rPh>
    <rPh sb="9" eb="11">
      <t>キカイ</t>
    </rPh>
    <phoneticPr fontId="0"/>
  </si>
  <si>
    <t>園芸団地の整備その他（　）</t>
    <rPh sb="9" eb="10">
      <t>タ</t>
    </rPh>
    <phoneticPr fontId="0"/>
  </si>
  <si>
    <t>大型鉄コンテナ</t>
    <rPh sb="0" eb="2">
      <t>オオガタ</t>
    </rPh>
    <rPh sb="2" eb="3">
      <t>テツ</t>
    </rPh>
    <phoneticPr fontId="0"/>
  </si>
  <si>
    <t>運搬用機械</t>
    <rPh sb="0" eb="3">
      <t>ウンパンヨウ</t>
    </rPh>
    <rPh sb="3" eb="5">
      <t>キカイ</t>
    </rPh>
    <phoneticPr fontId="0"/>
  </si>
  <si>
    <t>製氷機</t>
    <rPh sb="0" eb="3">
      <t>セイヒョウキ</t>
    </rPh>
    <phoneticPr fontId="0"/>
  </si>
  <si>
    <t>たまねぎ乾燥システム</t>
    <rPh sb="4" eb="6">
      <t>カンソウ</t>
    </rPh>
    <phoneticPr fontId="0"/>
  </si>
  <si>
    <t>集出荷システム整備その他（　）</t>
    <rPh sb="11" eb="12">
      <t>タ</t>
    </rPh>
    <phoneticPr fontId="0"/>
  </si>
  <si>
    <t>浸水防止壁</t>
    <rPh sb="0" eb="5">
      <t>シンスイボウシヘキ</t>
    </rPh>
    <phoneticPr fontId="0"/>
  </si>
  <si>
    <t>排水ポンプ</t>
    <rPh sb="0" eb="2">
      <t>ハイスイ</t>
    </rPh>
    <phoneticPr fontId="0"/>
  </si>
  <si>
    <t>園芸用ハウスの移転（大雨対策）</t>
    <rPh sb="0" eb="3">
      <t>エンゲイヨウ</t>
    </rPh>
    <rPh sb="7" eb="9">
      <t>イテン</t>
    </rPh>
    <rPh sb="10" eb="14">
      <t>オオアメタイサク</t>
    </rPh>
    <phoneticPr fontId="0"/>
  </si>
  <si>
    <t>園芸用ハウスの移転新設（大雨対策）</t>
    <rPh sb="0" eb="3">
      <t>エンゲイヨウ</t>
    </rPh>
    <rPh sb="7" eb="11">
      <t>イテンシンセツ</t>
    </rPh>
    <rPh sb="12" eb="16">
      <t>オオアメタイサク</t>
    </rPh>
    <phoneticPr fontId="0"/>
  </si>
  <si>
    <t>園芸用ハウスの補強資材</t>
    <rPh sb="0" eb="3">
      <t>エンゲイヨウ</t>
    </rPh>
    <rPh sb="7" eb="11">
      <t>ホキョウシザイ</t>
    </rPh>
    <phoneticPr fontId="0"/>
  </si>
  <si>
    <t>事業メニュー</t>
    <rPh sb="0" eb="2">
      <t>ジギョウ</t>
    </rPh>
    <phoneticPr fontId="0"/>
  </si>
  <si>
    <t>　総事業費</t>
    <rPh sb="1" eb="5">
      <t>ソウジギョウヒ</t>
    </rPh>
    <phoneticPr fontId="1"/>
  </si>
  <si>
    <t>整理番号</t>
    <rPh sb="0" eb="4">
      <t>セイリバンゴウ</t>
    </rPh>
    <phoneticPr fontId="1"/>
  </si>
  <si>
    <t>備考</t>
    <rPh sb="0" eb="2">
      <t>ビコウ</t>
    </rPh>
    <phoneticPr fontId="1"/>
  </si>
  <si>
    <t xml:space="preserve"> （円）</t>
    <phoneticPr fontId="1"/>
  </si>
  <si>
    <t>硬質プラスチックハウス</t>
    <rPh sb="0" eb="2">
      <t>コウシツ</t>
    </rPh>
    <phoneticPr fontId="0"/>
  </si>
  <si>
    <t>総事業費</t>
    <rPh sb="0" eb="4">
      <t>ソウジギョウヒ</t>
    </rPh>
    <phoneticPr fontId="1"/>
  </si>
  <si>
    <t>ステップアップ成果目標</t>
    <rPh sb="7" eb="11">
      <t>セイカモクヒョウ</t>
    </rPh>
    <phoneticPr fontId="1"/>
  </si>
  <si>
    <t>新規成果目標</t>
    <rPh sb="0" eb="2">
      <t>シンキ</t>
    </rPh>
    <rPh sb="2" eb="4">
      <t>セイカ</t>
    </rPh>
    <rPh sb="4" eb="6">
      <t>モクヒョウ</t>
    </rPh>
    <phoneticPr fontId="1"/>
  </si>
  <si>
    <t>所得向上成果目標</t>
    <rPh sb="0" eb="4">
      <t>ショトクコウジョウ</t>
    </rPh>
    <rPh sb="4" eb="8">
      <t>セイカモクヒョウ</t>
    </rPh>
    <phoneticPr fontId="1"/>
  </si>
  <si>
    <t>団地成果目標</t>
    <rPh sb="0" eb="2">
      <t>ダンチ</t>
    </rPh>
    <rPh sb="2" eb="6">
      <t>セイカモクヒョウ</t>
    </rPh>
    <phoneticPr fontId="1"/>
  </si>
  <si>
    <t>効率的成果目標</t>
    <rPh sb="0" eb="3">
      <t>コウリツテキ</t>
    </rPh>
    <rPh sb="3" eb="7">
      <t>セイカモクヒョウ</t>
    </rPh>
    <phoneticPr fontId="1"/>
  </si>
  <si>
    <t>品目</t>
    <rPh sb="0" eb="2">
      <t>ヒンモク</t>
    </rPh>
    <phoneticPr fontId="0"/>
  </si>
  <si>
    <t>補助事業で導入した施設・機械・装置等の共同施工、設置</t>
    <rPh sb="0" eb="2">
      <t>ホジョ</t>
    </rPh>
    <rPh sb="2" eb="4">
      <t>ジギョウ</t>
    </rPh>
    <rPh sb="5" eb="7">
      <t>ドウニュウ</t>
    </rPh>
    <rPh sb="9" eb="11">
      <t>シセツ</t>
    </rPh>
    <rPh sb="12" eb="14">
      <t>キカイ</t>
    </rPh>
    <rPh sb="15" eb="17">
      <t>ソウチ</t>
    </rPh>
    <rPh sb="17" eb="18">
      <t>トウ</t>
    </rPh>
    <rPh sb="19" eb="21">
      <t>キョウドウ</t>
    </rPh>
    <rPh sb="21" eb="23">
      <t>セコウ</t>
    </rPh>
    <rPh sb="24" eb="26">
      <t>セッチ</t>
    </rPh>
    <phoneticPr fontId="7"/>
  </si>
  <si>
    <t>共同作業</t>
    <rPh sb="0" eb="2">
      <t>キョウドウ</t>
    </rPh>
    <rPh sb="2" eb="4">
      <t>サギョウ</t>
    </rPh>
    <phoneticPr fontId="7"/>
  </si>
  <si>
    <t>栽培管理現地確認会や研修会の開催</t>
    <rPh sb="0" eb="2">
      <t>サイバイ</t>
    </rPh>
    <rPh sb="2" eb="4">
      <t>カンリ</t>
    </rPh>
    <rPh sb="4" eb="6">
      <t>ゲンチ</t>
    </rPh>
    <rPh sb="6" eb="8">
      <t>カクニン</t>
    </rPh>
    <rPh sb="8" eb="9">
      <t>カイ</t>
    </rPh>
    <rPh sb="10" eb="13">
      <t>ケンシュウカイ</t>
    </rPh>
    <rPh sb="14" eb="16">
      <t>カイサイ</t>
    </rPh>
    <phoneticPr fontId="7"/>
  </si>
  <si>
    <t>施設、装置、資材等の維持管理や栽培管理に必要な資材等の共同購入</t>
    <rPh sb="0" eb="2">
      <t>シセツ</t>
    </rPh>
    <rPh sb="3" eb="5">
      <t>ソウチ</t>
    </rPh>
    <rPh sb="6" eb="8">
      <t>シザイ</t>
    </rPh>
    <rPh sb="8" eb="9">
      <t>トウ</t>
    </rPh>
    <rPh sb="10" eb="12">
      <t>イジ</t>
    </rPh>
    <rPh sb="12" eb="14">
      <t>カンリ</t>
    </rPh>
    <rPh sb="15" eb="17">
      <t>サイバイ</t>
    </rPh>
    <rPh sb="17" eb="19">
      <t>カンリ</t>
    </rPh>
    <rPh sb="20" eb="22">
      <t>ヒツヨウ</t>
    </rPh>
    <rPh sb="23" eb="25">
      <t>シザイ</t>
    </rPh>
    <rPh sb="25" eb="26">
      <t>トウ</t>
    </rPh>
    <rPh sb="27" eb="29">
      <t>キョウドウ</t>
    </rPh>
    <rPh sb="29" eb="31">
      <t>コウニュウ</t>
    </rPh>
    <phoneticPr fontId="7"/>
  </si>
  <si>
    <t>有機等</t>
    <rPh sb="0" eb="3">
      <t>ユウキトウ</t>
    </rPh>
    <phoneticPr fontId="1"/>
  </si>
  <si>
    <t>特栽（　年　月　日認定）</t>
    <rPh sb="0" eb="2">
      <t>トクサイ</t>
    </rPh>
    <rPh sb="4" eb="5">
      <t>ネン</t>
    </rPh>
    <rPh sb="6" eb="7">
      <t>ガツ</t>
    </rPh>
    <rPh sb="8" eb="9">
      <t>ニチ</t>
    </rPh>
    <rPh sb="9" eb="11">
      <t>ニンテイ</t>
    </rPh>
    <phoneticPr fontId="1"/>
  </si>
  <si>
    <t>有機（　年　月　日認定）</t>
    <rPh sb="0" eb="2">
      <t>ユウキ</t>
    </rPh>
    <rPh sb="4" eb="5">
      <t>ネン</t>
    </rPh>
    <rPh sb="6" eb="7">
      <t>ガツ</t>
    </rPh>
    <rPh sb="8" eb="9">
      <t>ニチ</t>
    </rPh>
    <rPh sb="9" eb="11">
      <t>ニンテイ</t>
    </rPh>
    <phoneticPr fontId="1"/>
  </si>
  <si>
    <t>新規補助率</t>
    <rPh sb="0" eb="2">
      <t>シンキ</t>
    </rPh>
    <rPh sb="2" eb="5">
      <t>ホジョリツ</t>
    </rPh>
    <phoneticPr fontId="1"/>
  </si>
  <si>
    <t>1/2（果樹経）</t>
    <rPh sb="4" eb="6">
      <t>カジュ</t>
    </rPh>
    <rPh sb="6" eb="7">
      <t>キョウ</t>
    </rPh>
    <phoneticPr fontId="0"/>
  </si>
  <si>
    <t>備考</t>
    <rPh sb="0" eb="2">
      <t>ビコウ</t>
    </rPh>
    <phoneticPr fontId="1"/>
  </si>
  <si>
    <t>品目名</t>
    <rPh sb="0" eb="3">
      <t>ヒンモクメイ</t>
    </rPh>
    <phoneticPr fontId="1"/>
  </si>
  <si>
    <t>所得向上補助率</t>
    <rPh sb="0" eb="4">
      <t>ショトクコウジョウ</t>
    </rPh>
    <rPh sb="4" eb="7">
      <t>ホジョリツ</t>
    </rPh>
    <phoneticPr fontId="1"/>
  </si>
  <si>
    <t>1/3（果樹経）</t>
    <rPh sb="4" eb="6">
      <t>カジュ</t>
    </rPh>
    <rPh sb="6" eb="7">
      <t>キョウ</t>
    </rPh>
    <phoneticPr fontId="0"/>
  </si>
  <si>
    <t>1/2（中山間・果樹経）</t>
    <rPh sb="4" eb="5">
      <t>チュウ</t>
    </rPh>
    <rPh sb="5" eb="7">
      <t>サンカン</t>
    </rPh>
    <rPh sb="8" eb="10">
      <t>カジュ</t>
    </rPh>
    <rPh sb="10" eb="11">
      <t>キョウ</t>
    </rPh>
    <phoneticPr fontId="0"/>
  </si>
  <si>
    <t>園芸団地　園芸用ハウス</t>
    <rPh sb="0" eb="4">
      <t>エンゲイダンチ</t>
    </rPh>
    <rPh sb="5" eb="8">
      <t>エンゲイヨウ</t>
    </rPh>
    <phoneticPr fontId="3"/>
  </si>
  <si>
    <t>円/10a</t>
    <rPh sb="0" eb="1">
      <t>エン</t>
    </rPh>
    <phoneticPr fontId="1"/>
  </si>
  <si>
    <t>本/10a</t>
    <rPh sb="0" eb="1">
      <t>ホン</t>
    </rPh>
    <phoneticPr fontId="1"/>
  </si>
  <si>
    <t>a</t>
    <phoneticPr fontId="1"/>
  </si>
  <si>
    <t>%</t>
    <phoneticPr fontId="1"/>
  </si>
  <si>
    <t>ℓ</t>
    <phoneticPr fontId="1"/>
  </si>
  <si>
    <t>h/10a</t>
    <phoneticPr fontId="1"/>
  </si>
  <si>
    <t>m/10a</t>
    <phoneticPr fontId="1"/>
  </si>
  <si>
    <t>千円/10a</t>
    <rPh sb="0" eb="2">
      <t>センエン</t>
    </rPh>
    <phoneticPr fontId="1"/>
  </si>
  <si>
    <t>成分回数</t>
    <rPh sb="0" eb="4">
      <t>セイブンカイスウ</t>
    </rPh>
    <phoneticPr fontId="1"/>
  </si>
  <si>
    <t>成果目標単位</t>
    <rPh sb="0" eb="4">
      <t>セイカモクヒョウ</t>
    </rPh>
    <rPh sb="4" eb="6">
      <t>タンイ</t>
    </rPh>
    <phoneticPr fontId="1"/>
  </si>
  <si>
    <t>受益者名</t>
    <rPh sb="0" eb="4">
      <t>ジュエキシャメイ</t>
    </rPh>
    <phoneticPr fontId="1"/>
  </si>
  <si>
    <t>消費税</t>
    <rPh sb="0" eb="3">
      <t>ショウヒゼイ</t>
    </rPh>
    <phoneticPr fontId="1"/>
  </si>
  <si>
    <t>補助金</t>
    <rPh sb="0" eb="3">
      <t>ホジョキン</t>
    </rPh>
    <phoneticPr fontId="1"/>
  </si>
  <si>
    <t>計</t>
    <rPh sb="0" eb="1">
      <t>ケイ</t>
    </rPh>
    <phoneticPr fontId="1"/>
  </si>
  <si>
    <t>ステップアップ</t>
    <phoneticPr fontId="1"/>
  </si>
  <si>
    <t>園芸団地</t>
    <rPh sb="0" eb="4">
      <t>エンゲイダンチ</t>
    </rPh>
    <phoneticPr fontId="1"/>
  </si>
  <si>
    <t>新規作物</t>
    <rPh sb="0" eb="2">
      <t>シンキ</t>
    </rPh>
    <rPh sb="2" eb="4">
      <t>サクモツ</t>
    </rPh>
    <phoneticPr fontId="5"/>
  </si>
  <si>
    <t>特認タイプ</t>
    <rPh sb="0" eb="2">
      <t>トクニン</t>
    </rPh>
    <phoneticPr fontId="12"/>
  </si>
  <si>
    <t>有機等</t>
    <rPh sb="0" eb="2">
      <t>ユウキ</t>
    </rPh>
    <rPh sb="2" eb="3">
      <t>トウ</t>
    </rPh>
    <phoneticPr fontId="5"/>
  </si>
  <si>
    <t>中山間</t>
    <rPh sb="0" eb="3">
      <t>チュウサンカン</t>
    </rPh>
    <phoneticPr fontId="5"/>
  </si>
  <si>
    <t>雇用</t>
    <rPh sb="0" eb="2">
      <t>コヨウ</t>
    </rPh>
    <phoneticPr fontId="5"/>
  </si>
  <si>
    <t>企業参入</t>
    <rPh sb="0" eb="2">
      <t>キギョウ</t>
    </rPh>
    <rPh sb="2" eb="4">
      <t>サンニュウ</t>
    </rPh>
    <phoneticPr fontId="12"/>
  </si>
  <si>
    <t>園芸用ハウス等</t>
    <rPh sb="0" eb="2">
      <t>エンゲイ</t>
    </rPh>
    <rPh sb="2" eb="3">
      <t>ヨウ</t>
    </rPh>
    <rPh sb="6" eb="7">
      <t>トウ</t>
    </rPh>
    <phoneticPr fontId="1"/>
  </si>
  <si>
    <t>省力化機械・装置</t>
    <rPh sb="0" eb="2">
      <t>ショウリョク</t>
    </rPh>
    <rPh sb="2" eb="3">
      <t>カ</t>
    </rPh>
    <rPh sb="3" eb="5">
      <t>キカイ</t>
    </rPh>
    <rPh sb="6" eb="8">
      <t>ソウチ</t>
    </rPh>
    <phoneticPr fontId="1"/>
  </si>
  <si>
    <t>高品質化機械・装置</t>
    <rPh sb="0" eb="4">
      <t>コウヒンシツカ</t>
    </rPh>
    <rPh sb="4" eb="6">
      <t>キカイ</t>
    </rPh>
    <rPh sb="7" eb="9">
      <t>ソウチ</t>
    </rPh>
    <phoneticPr fontId="1"/>
  </si>
  <si>
    <t>省石油型機械・装置</t>
    <rPh sb="0" eb="1">
      <t>ショウ</t>
    </rPh>
    <rPh sb="1" eb="3">
      <t>セキユ</t>
    </rPh>
    <rPh sb="3" eb="4">
      <t>ガタ</t>
    </rPh>
    <rPh sb="4" eb="6">
      <t>キカイ</t>
    </rPh>
    <rPh sb="7" eb="9">
      <t>ソウチ</t>
    </rPh>
    <phoneticPr fontId="1"/>
  </si>
  <si>
    <t>土づくり用・病害虫低減機械・装置</t>
    <rPh sb="0" eb="1">
      <t>ツチ</t>
    </rPh>
    <rPh sb="4" eb="5">
      <t>ヨウ</t>
    </rPh>
    <rPh sb="6" eb="9">
      <t>ビョウガイチュウ</t>
    </rPh>
    <rPh sb="9" eb="11">
      <t>テイゲン</t>
    </rPh>
    <rPh sb="11" eb="13">
      <t>キカイ</t>
    </rPh>
    <rPh sb="14" eb="16">
      <t>ソウチ</t>
    </rPh>
    <phoneticPr fontId="1"/>
  </si>
  <si>
    <t>選別・調整・加工用機械・装置</t>
    <rPh sb="0" eb="2">
      <t>センベツ</t>
    </rPh>
    <rPh sb="3" eb="5">
      <t>チョウセイ</t>
    </rPh>
    <rPh sb="6" eb="9">
      <t>カコウヨウ</t>
    </rPh>
    <rPh sb="9" eb="11">
      <t>キカイ</t>
    </rPh>
    <rPh sb="12" eb="14">
      <t>ソウチ</t>
    </rPh>
    <phoneticPr fontId="1"/>
  </si>
  <si>
    <t>長寿命化対策</t>
    <rPh sb="0" eb="1">
      <t>チョウ</t>
    </rPh>
    <rPh sb="1" eb="4">
      <t>ジュミョウカ</t>
    </rPh>
    <rPh sb="4" eb="6">
      <t>タイサク</t>
    </rPh>
    <phoneticPr fontId="1"/>
  </si>
  <si>
    <t>政策的な施設・機械・装置等</t>
    <rPh sb="0" eb="2">
      <t>セイサク</t>
    </rPh>
    <rPh sb="2" eb="3">
      <t>テキ</t>
    </rPh>
    <rPh sb="4" eb="6">
      <t>シセツ</t>
    </rPh>
    <rPh sb="7" eb="9">
      <t>キカイ</t>
    </rPh>
    <rPh sb="10" eb="12">
      <t>ソウチ</t>
    </rPh>
    <rPh sb="12" eb="13">
      <t>トウ</t>
    </rPh>
    <phoneticPr fontId="1"/>
  </si>
  <si>
    <t>大雨・大雪被害防止対策</t>
    <rPh sb="0" eb="2">
      <t>オオアメ</t>
    </rPh>
    <rPh sb="3" eb="5">
      <t>オオユキ</t>
    </rPh>
    <rPh sb="5" eb="7">
      <t>ヒガイ</t>
    </rPh>
    <rPh sb="7" eb="9">
      <t>ボウシ</t>
    </rPh>
    <rPh sb="9" eb="11">
      <t>タイサク</t>
    </rPh>
    <phoneticPr fontId="7"/>
  </si>
  <si>
    <t>環境制御型耐候性ハウス</t>
    <rPh sb="0" eb="2">
      <t>カンキョウ</t>
    </rPh>
    <rPh sb="2" eb="4">
      <t>セイギョ</t>
    </rPh>
    <rPh sb="4" eb="5">
      <t>ガタ</t>
    </rPh>
    <rPh sb="5" eb="8">
      <t>タイコウセイ</t>
    </rPh>
    <phoneticPr fontId="1"/>
  </si>
  <si>
    <t>いちご高設栽培施設</t>
    <rPh sb="3" eb="5">
      <t>コウセツ</t>
    </rPh>
    <rPh sb="5" eb="7">
      <t>サイバイ</t>
    </rPh>
    <rPh sb="7" eb="9">
      <t>シセツ</t>
    </rPh>
    <phoneticPr fontId="7"/>
  </si>
  <si>
    <t>根域制限栽培施設</t>
    <rPh sb="0" eb="2">
      <t>コンイキ</t>
    </rPh>
    <rPh sb="2" eb="4">
      <t>セイゲン</t>
    </rPh>
    <rPh sb="4" eb="6">
      <t>サイバイ</t>
    </rPh>
    <rPh sb="6" eb="8">
      <t>シセツ</t>
    </rPh>
    <phoneticPr fontId="7"/>
  </si>
  <si>
    <t>多層被覆装置</t>
    <rPh sb="0" eb="2">
      <t>タソウ</t>
    </rPh>
    <rPh sb="2" eb="4">
      <t>ヒフク</t>
    </rPh>
    <rPh sb="4" eb="6">
      <t>ソウチ</t>
    </rPh>
    <phoneticPr fontId="1"/>
  </si>
  <si>
    <t>堆肥散布機</t>
    <rPh sb="0" eb="2">
      <t>タイヒ</t>
    </rPh>
    <rPh sb="2" eb="4">
      <t>サンプ</t>
    </rPh>
    <rPh sb="4" eb="5">
      <t>キ</t>
    </rPh>
    <phoneticPr fontId="1"/>
  </si>
  <si>
    <t>選別・調整機</t>
    <rPh sb="0" eb="2">
      <t>センベツ</t>
    </rPh>
    <rPh sb="3" eb="5">
      <t>チョウセイ</t>
    </rPh>
    <rPh sb="5" eb="6">
      <t>キ</t>
    </rPh>
    <phoneticPr fontId="1"/>
  </si>
  <si>
    <t>園芸ハウス等の交換・補強</t>
    <rPh sb="0" eb="2">
      <t>エンゲイ</t>
    </rPh>
    <rPh sb="5" eb="6">
      <t>トウ</t>
    </rPh>
    <rPh sb="7" eb="9">
      <t>コウカン</t>
    </rPh>
    <rPh sb="10" eb="12">
      <t>ホキョウ</t>
    </rPh>
    <phoneticPr fontId="1"/>
  </si>
  <si>
    <t>有機・特栽用施設・機械</t>
    <rPh sb="0" eb="2">
      <t>ユウキ</t>
    </rPh>
    <rPh sb="3" eb="5">
      <t>トクサイ</t>
    </rPh>
    <rPh sb="5" eb="6">
      <t>ヨウ</t>
    </rPh>
    <rPh sb="6" eb="8">
      <t>シセツ</t>
    </rPh>
    <rPh sb="9" eb="11">
      <t>キカイ</t>
    </rPh>
    <phoneticPr fontId="1"/>
  </si>
  <si>
    <t>大型鉄コンテナ</t>
    <rPh sb="0" eb="2">
      <t>オオガタ</t>
    </rPh>
    <rPh sb="2" eb="3">
      <t>テツ</t>
    </rPh>
    <phoneticPr fontId="14"/>
  </si>
  <si>
    <t>浸水防止壁</t>
    <rPh sb="0" eb="2">
      <t>シンスイ</t>
    </rPh>
    <rPh sb="2" eb="4">
      <t>ボウシ</t>
    </rPh>
    <rPh sb="4" eb="5">
      <t>ヘキ</t>
    </rPh>
    <phoneticPr fontId="7"/>
  </si>
  <si>
    <t>ガラス室ハウス</t>
    <rPh sb="3" eb="4">
      <t>シツ</t>
    </rPh>
    <phoneticPr fontId="1"/>
  </si>
  <si>
    <t>複合環境制御装置</t>
    <rPh sb="0" eb="2">
      <t>フクゴウ</t>
    </rPh>
    <rPh sb="2" eb="6">
      <t>カンキョウセイギョ</t>
    </rPh>
    <rPh sb="6" eb="8">
      <t>ソウチ</t>
    </rPh>
    <phoneticPr fontId="15"/>
  </si>
  <si>
    <t>光合成促進装置</t>
    <rPh sb="0" eb="3">
      <t>コウゴウセイ</t>
    </rPh>
    <rPh sb="3" eb="5">
      <t>ソクシン</t>
    </rPh>
    <rPh sb="5" eb="7">
      <t>ソウチ</t>
    </rPh>
    <phoneticPr fontId="7"/>
  </si>
  <si>
    <t>排熱回収装置</t>
    <rPh sb="0" eb="2">
      <t>ハイネツ</t>
    </rPh>
    <rPh sb="2" eb="4">
      <t>カイシュウ</t>
    </rPh>
    <rPh sb="4" eb="6">
      <t>ソウチ</t>
    </rPh>
    <phoneticPr fontId="1"/>
  </si>
  <si>
    <t>稲わら等収集機</t>
    <rPh sb="0" eb="1">
      <t>イナ</t>
    </rPh>
    <rPh sb="3" eb="4">
      <t>トウ</t>
    </rPh>
    <rPh sb="4" eb="6">
      <t>シュウシュウ</t>
    </rPh>
    <rPh sb="6" eb="7">
      <t>キ</t>
    </rPh>
    <phoneticPr fontId="1"/>
  </si>
  <si>
    <t>包装機</t>
    <rPh sb="0" eb="3">
      <t>ホウソウキ</t>
    </rPh>
    <phoneticPr fontId="1"/>
  </si>
  <si>
    <t>排水ポンプ</t>
    <rPh sb="0" eb="2">
      <t>ハイスイ</t>
    </rPh>
    <phoneticPr fontId="7"/>
  </si>
  <si>
    <t>硬質プラスチックハウス</t>
    <rPh sb="0" eb="2">
      <t>コウシツ</t>
    </rPh>
    <phoneticPr fontId="1"/>
  </si>
  <si>
    <t>自動カーテン装置</t>
    <rPh sb="0" eb="2">
      <t>ジドウ</t>
    </rPh>
    <rPh sb="6" eb="8">
      <t>ソウチ</t>
    </rPh>
    <phoneticPr fontId="7"/>
  </si>
  <si>
    <t>細霧冷房装置</t>
    <rPh sb="0" eb="2">
      <t>サイム</t>
    </rPh>
    <rPh sb="2" eb="4">
      <t>レイボウ</t>
    </rPh>
    <rPh sb="4" eb="6">
      <t>ソウチ</t>
    </rPh>
    <phoneticPr fontId="15"/>
  </si>
  <si>
    <t>剪定枝粉砕機</t>
    <rPh sb="0" eb="2">
      <t>センテイ</t>
    </rPh>
    <rPh sb="2" eb="3">
      <t>エダ</t>
    </rPh>
    <rPh sb="3" eb="6">
      <t>フンサイキ</t>
    </rPh>
    <phoneticPr fontId="1"/>
  </si>
  <si>
    <t>保冷・貯蔵施設</t>
    <rPh sb="0" eb="2">
      <t>ホレイ</t>
    </rPh>
    <rPh sb="3" eb="5">
      <t>チョゾウ</t>
    </rPh>
    <rPh sb="5" eb="7">
      <t>シセツ</t>
    </rPh>
    <phoneticPr fontId="1"/>
  </si>
  <si>
    <t>茶防霜ファン等の交換・補強</t>
    <rPh sb="0" eb="1">
      <t>チャ</t>
    </rPh>
    <rPh sb="1" eb="3">
      <t>ボウソウ</t>
    </rPh>
    <rPh sb="6" eb="7">
      <t>トウ</t>
    </rPh>
    <rPh sb="8" eb="10">
      <t>コウカン</t>
    </rPh>
    <rPh sb="11" eb="13">
      <t>ホキョウ</t>
    </rPh>
    <phoneticPr fontId="1"/>
  </si>
  <si>
    <t>製氷機</t>
    <rPh sb="0" eb="3">
      <t>セイヒョウキ</t>
    </rPh>
    <phoneticPr fontId="14"/>
  </si>
  <si>
    <t>軽量鉄骨ハウス</t>
    <rPh sb="0" eb="2">
      <t>ケイリョウ</t>
    </rPh>
    <rPh sb="2" eb="4">
      <t>テッコツ</t>
    </rPh>
    <phoneticPr fontId="1"/>
  </si>
  <si>
    <t>養液栽培装置</t>
  </si>
  <si>
    <t>循環扇</t>
    <rPh sb="0" eb="2">
      <t>ジュンカン</t>
    </rPh>
    <rPh sb="2" eb="3">
      <t>セン</t>
    </rPh>
    <phoneticPr fontId="1"/>
  </si>
  <si>
    <t>土壌消毒機</t>
    <rPh sb="0" eb="2">
      <t>ドジョウ</t>
    </rPh>
    <rPh sb="2" eb="4">
      <t>ショウドク</t>
    </rPh>
    <rPh sb="4" eb="5">
      <t>キ</t>
    </rPh>
    <phoneticPr fontId="1"/>
  </si>
  <si>
    <t>たまねぎ除湿乾燥システム</t>
    <rPh sb="4" eb="6">
      <t>ジョシツ</t>
    </rPh>
    <rPh sb="6" eb="8">
      <t>カンソウ</t>
    </rPh>
    <phoneticPr fontId="1"/>
  </si>
  <si>
    <t>茶加工用機械等部品の交換・補強</t>
    <rPh sb="0" eb="1">
      <t>チャ</t>
    </rPh>
    <rPh sb="1" eb="3">
      <t>カコウ</t>
    </rPh>
    <rPh sb="3" eb="4">
      <t>ヨウ</t>
    </rPh>
    <rPh sb="4" eb="6">
      <t>キカイ</t>
    </rPh>
    <rPh sb="6" eb="7">
      <t>トウ</t>
    </rPh>
    <rPh sb="7" eb="9">
      <t>ブヒン</t>
    </rPh>
    <rPh sb="10" eb="12">
      <t>コウカン</t>
    </rPh>
    <rPh sb="13" eb="15">
      <t>ホキョウ</t>
    </rPh>
    <phoneticPr fontId="1"/>
  </si>
  <si>
    <t>その他（　）</t>
    <rPh sb="2" eb="3">
      <t>タ</t>
    </rPh>
    <phoneticPr fontId="14"/>
  </si>
  <si>
    <t>たまねぎ乾燥システム</t>
    <rPh sb="4" eb="6">
      <t>カンソウ</t>
    </rPh>
    <phoneticPr fontId="14"/>
  </si>
  <si>
    <t>播種機</t>
    <rPh sb="0" eb="3">
      <t>ハシュキ</t>
    </rPh>
    <phoneticPr fontId="7"/>
  </si>
  <si>
    <t>施設全面開放装置</t>
    <rPh sb="0" eb="2">
      <t>シセツ</t>
    </rPh>
    <rPh sb="2" eb="4">
      <t>ゼンメン</t>
    </rPh>
    <rPh sb="4" eb="6">
      <t>カイホウ</t>
    </rPh>
    <rPh sb="6" eb="8">
      <t>ソウチ</t>
    </rPh>
    <phoneticPr fontId="15"/>
  </si>
  <si>
    <t>忌避灯</t>
    <rPh sb="0" eb="2">
      <t>キヒ</t>
    </rPh>
    <rPh sb="2" eb="3">
      <t>トウ</t>
    </rPh>
    <phoneticPr fontId="1"/>
  </si>
  <si>
    <t>茶加工用機械・装置</t>
    <rPh sb="0" eb="1">
      <t>チャ</t>
    </rPh>
    <rPh sb="1" eb="4">
      <t>カコウヨウ</t>
    </rPh>
    <rPh sb="4" eb="6">
      <t>キカイ</t>
    </rPh>
    <rPh sb="7" eb="9">
      <t>ソウチ</t>
    </rPh>
    <phoneticPr fontId="1"/>
  </si>
  <si>
    <t>降雨防止施設</t>
    <rPh sb="0" eb="2">
      <t>コウウ</t>
    </rPh>
    <rPh sb="2" eb="4">
      <t>ボウシ</t>
    </rPh>
    <rPh sb="4" eb="6">
      <t>シセツ</t>
    </rPh>
    <phoneticPr fontId="1"/>
  </si>
  <si>
    <t>定植機</t>
    <rPh sb="0" eb="2">
      <t>テイショク</t>
    </rPh>
    <rPh sb="2" eb="3">
      <t>キ</t>
    </rPh>
    <phoneticPr fontId="7"/>
  </si>
  <si>
    <t>果樹棚</t>
    <rPh sb="0" eb="2">
      <t>カジュ</t>
    </rPh>
    <rPh sb="2" eb="3">
      <t>タナ</t>
    </rPh>
    <phoneticPr fontId="7"/>
  </si>
  <si>
    <t>堆肥盤</t>
    <rPh sb="0" eb="2">
      <t>タイヒ</t>
    </rPh>
    <rPh sb="2" eb="3">
      <t>バン</t>
    </rPh>
    <phoneticPr fontId="1"/>
  </si>
  <si>
    <t>その他（　）</t>
    <rPh sb="2" eb="3">
      <t>タ</t>
    </rPh>
    <phoneticPr fontId="1"/>
  </si>
  <si>
    <t>育苗施設</t>
    <rPh sb="0" eb="2">
      <t>イクビョウ</t>
    </rPh>
    <rPh sb="2" eb="4">
      <t>シセツ</t>
    </rPh>
    <phoneticPr fontId="1"/>
  </si>
  <si>
    <t>収穫機</t>
    <rPh sb="0" eb="3">
      <t>シュウカクキ</t>
    </rPh>
    <phoneticPr fontId="7"/>
  </si>
  <si>
    <t>茶防霜施設</t>
    <rPh sb="0" eb="1">
      <t>チャ</t>
    </rPh>
    <rPh sb="1" eb="3">
      <t>ボウソウ</t>
    </rPh>
    <rPh sb="3" eb="5">
      <t>シセツ</t>
    </rPh>
    <phoneticPr fontId="7"/>
  </si>
  <si>
    <t>井戸</t>
    <rPh sb="0" eb="2">
      <t>イド</t>
    </rPh>
    <phoneticPr fontId="1"/>
  </si>
  <si>
    <t>収穫機（ピッカー）</t>
    <rPh sb="0" eb="3">
      <t>シュウカクキ</t>
    </rPh>
    <phoneticPr fontId="7"/>
  </si>
  <si>
    <t>防風施設</t>
    <rPh sb="0" eb="2">
      <t>ボウフウ</t>
    </rPh>
    <rPh sb="2" eb="4">
      <t>シセツ</t>
    </rPh>
    <phoneticPr fontId="15"/>
  </si>
  <si>
    <t>収穫機（デガー）</t>
    <rPh sb="0" eb="3">
      <t>シュウカクキ</t>
    </rPh>
    <phoneticPr fontId="7"/>
  </si>
  <si>
    <t>防鳥ネット施設</t>
    <rPh sb="0" eb="2">
      <t>ボウチョウ</t>
    </rPh>
    <rPh sb="5" eb="7">
      <t>シセツ</t>
    </rPh>
    <phoneticPr fontId="15"/>
  </si>
  <si>
    <t>収穫機（茎葉処理機）</t>
    <rPh sb="0" eb="3">
      <t>シュウカクキ</t>
    </rPh>
    <rPh sb="4" eb="6">
      <t>ケイヨウ</t>
    </rPh>
    <rPh sb="6" eb="9">
      <t>ショリキ</t>
    </rPh>
    <phoneticPr fontId="7"/>
  </si>
  <si>
    <t>換気扇</t>
    <rPh sb="0" eb="3">
      <t>カンキセン</t>
    </rPh>
    <phoneticPr fontId="15"/>
  </si>
  <si>
    <t>収穫機（根切機）</t>
    <rPh sb="0" eb="3">
      <t>シュウカクキ</t>
    </rPh>
    <rPh sb="4" eb="6">
      <t>ネギリ</t>
    </rPh>
    <rPh sb="6" eb="7">
      <t>キ</t>
    </rPh>
    <phoneticPr fontId="7"/>
  </si>
  <si>
    <t>乗用管理機</t>
    <rPh sb="0" eb="2">
      <t>ジョウヨウ</t>
    </rPh>
    <rPh sb="2" eb="4">
      <t>カンリ</t>
    </rPh>
    <rPh sb="4" eb="5">
      <t>キ</t>
    </rPh>
    <phoneticPr fontId="7"/>
  </si>
  <si>
    <t>乗用草刈機</t>
    <rPh sb="0" eb="2">
      <t>ジョウヨウ</t>
    </rPh>
    <rPh sb="2" eb="4">
      <t>クサカリ</t>
    </rPh>
    <rPh sb="4" eb="5">
      <t>キ</t>
    </rPh>
    <phoneticPr fontId="15"/>
  </si>
  <si>
    <t>乗用摘採機</t>
    <rPh sb="0" eb="2">
      <t>ジョウヨウ</t>
    </rPh>
    <rPh sb="2" eb="4">
      <t>テキサイ</t>
    </rPh>
    <rPh sb="4" eb="5">
      <t>キ</t>
    </rPh>
    <phoneticPr fontId="7"/>
  </si>
  <si>
    <t>乗用中刈機</t>
    <rPh sb="0" eb="2">
      <t>ジョウヨウ</t>
    </rPh>
    <rPh sb="2" eb="3">
      <t>チュウ</t>
    </rPh>
    <rPh sb="3" eb="4">
      <t>カリ</t>
    </rPh>
    <rPh sb="4" eb="5">
      <t>キ</t>
    </rPh>
    <phoneticPr fontId="7"/>
  </si>
  <si>
    <t>茶乗用型複合作業機</t>
    <rPh sb="0" eb="1">
      <t>チャ</t>
    </rPh>
    <rPh sb="1" eb="3">
      <t>ジョウヨウ</t>
    </rPh>
    <rPh sb="3" eb="4">
      <t>ガタ</t>
    </rPh>
    <rPh sb="4" eb="6">
      <t>フクゴウ</t>
    </rPh>
    <rPh sb="6" eb="9">
      <t>サギョウキ</t>
    </rPh>
    <phoneticPr fontId="15"/>
  </si>
  <si>
    <t>省力防除機械・装置</t>
    <rPh sb="0" eb="2">
      <t>ショウリョク</t>
    </rPh>
    <rPh sb="2" eb="4">
      <t>ボウジョ</t>
    </rPh>
    <rPh sb="4" eb="6">
      <t>キカイ</t>
    </rPh>
    <rPh sb="7" eb="9">
      <t>ソウチ</t>
    </rPh>
    <phoneticPr fontId="15"/>
  </si>
  <si>
    <t>省力施肥潅水装置</t>
    <rPh sb="0" eb="2">
      <t>ショウリョク</t>
    </rPh>
    <rPh sb="2" eb="4">
      <t>セヒ</t>
    </rPh>
    <rPh sb="4" eb="6">
      <t>カンスイ</t>
    </rPh>
    <rPh sb="6" eb="8">
      <t>ソウチ</t>
    </rPh>
    <phoneticPr fontId="7"/>
  </si>
  <si>
    <t>環境感知警報機</t>
    <rPh sb="0" eb="2">
      <t>カンキョウ</t>
    </rPh>
    <rPh sb="2" eb="4">
      <t>カンチ</t>
    </rPh>
    <rPh sb="4" eb="7">
      <t>ケイホウキ</t>
    </rPh>
    <phoneticPr fontId="7"/>
  </si>
  <si>
    <t>低コストな園地改良</t>
    <rPh sb="0" eb="1">
      <t>テイ</t>
    </rPh>
    <rPh sb="5" eb="9">
      <t>エンチカイリョウ</t>
    </rPh>
    <phoneticPr fontId="7"/>
  </si>
  <si>
    <t>ℓ/10a</t>
    <phoneticPr fontId="1"/>
  </si>
  <si>
    <t>省力防除機械・装置（露地野菜ドローン）</t>
    <rPh sb="0" eb="2">
      <t>ショウリョク</t>
    </rPh>
    <rPh sb="2" eb="4">
      <t>ボウジョ</t>
    </rPh>
    <rPh sb="4" eb="6">
      <t>キカイ</t>
    </rPh>
    <rPh sb="7" eb="9">
      <t>ソウチ</t>
    </rPh>
    <rPh sb="10" eb="14">
      <t>ロジヤサイ</t>
    </rPh>
    <phoneticPr fontId="15"/>
  </si>
  <si>
    <t>採葯機・開葯機・花粉精選機</t>
    <rPh sb="0" eb="1">
      <t>サイ</t>
    </rPh>
    <rPh sb="1" eb="2">
      <t>ヤク</t>
    </rPh>
    <rPh sb="2" eb="3">
      <t>キ</t>
    </rPh>
    <rPh sb="4" eb="5">
      <t>カイ</t>
    </rPh>
    <rPh sb="5" eb="6">
      <t>ヤク</t>
    </rPh>
    <rPh sb="6" eb="7">
      <t>キ</t>
    </rPh>
    <rPh sb="8" eb="10">
      <t>カフン</t>
    </rPh>
    <rPh sb="10" eb="13">
      <t>セイセンキ</t>
    </rPh>
    <phoneticPr fontId="1"/>
  </si>
  <si>
    <t>園芸ハウス等の移転</t>
    <rPh sb="0" eb="2">
      <t>エンゲイ</t>
    </rPh>
    <rPh sb="5" eb="6">
      <t>トウ</t>
    </rPh>
    <rPh sb="7" eb="9">
      <t>イテン</t>
    </rPh>
    <phoneticPr fontId="1"/>
  </si>
  <si>
    <t>営農開始に必要な生産資材等</t>
    <rPh sb="0" eb="4">
      <t>エイノウカイシ</t>
    </rPh>
    <rPh sb="5" eb="7">
      <t>ヒツヨウ</t>
    </rPh>
    <rPh sb="8" eb="10">
      <t>セイサン</t>
    </rPh>
    <rPh sb="10" eb="13">
      <t>シザイトウ</t>
    </rPh>
    <phoneticPr fontId="1"/>
  </si>
  <si>
    <t>園芸用ハウスの建て替え</t>
    <rPh sb="0" eb="2">
      <t>エンゲイ</t>
    </rPh>
    <rPh sb="2" eb="3">
      <t>ヨウ</t>
    </rPh>
    <rPh sb="7" eb="8">
      <t>タ</t>
    </rPh>
    <rPh sb="9" eb="10">
      <t>カ</t>
    </rPh>
    <phoneticPr fontId="7"/>
  </si>
  <si>
    <t>園芸用ハウスの補強資材</t>
    <rPh sb="0" eb="2">
      <t>エンゲイ</t>
    </rPh>
    <rPh sb="2" eb="3">
      <t>ヨウ</t>
    </rPh>
    <rPh sb="7" eb="9">
      <t>ホキョウ</t>
    </rPh>
    <rPh sb="9" eb="11">
      <t>シザイ</t>
    </rPh>
    <phoneticPr fontId="7"/>
  </si>
  <si>
    <t>その他特産（　）</t>
    <rPh sb="2" eb="3">
      <t>タ</t>
    </rPh>
    <rPh sb="3" eb="5">
      <t>トクサン</t>
    </rPh>
    <phoneticPr fontId="1"/>
  </si>
  <si>
    <t>効率的集出荷</t>
    <rPh sb="0" eb="2">
      <t>コウリツ</t>
    </rPh>
    <rPh sb="2" eb="3">
      <t>テキ</t>
    </rPh>
    <rPh sb="3" eb="6">
      <t>シュウシュッカ</t>
    </rPh>
    <phoneticPr fontId="1"/>
  </si>
  <si>
    <t>（Ｄ）単位面積当たりの出荷量の増加</t>
    <phoneticPr fontId="1"/>
  </si>
  <si>
    <t>（Ｎ）単位面積当たりの販売額の維持</t>
    <phoneticPr fontId="1"/>
  </si>
  <si>
    <t>（Ｍ）単位面積当たりの出荷量の維持</t>
    <phoneticPr fontId="1"/>
  </si>
  <si>
    <t>（Ｌ）化学合成農薬、または化学肥料の使用量の削減</t>
    <phoneticPr fontId="1"/>
  </si>
  <si>
    <t>（Ｋ）単位面積当たりの労働時間の削減</t>
    <phoneticPr fontId="1"/>
  </si>
  <si>
    <t>（Ｊ）単位面積当たりの生産コストの削減</t>
    <phoneticPr fontId="1"/>
  </si>
  <si>
    <t>（Ｉ）施設園芸における燃油使用量の削減</t>
    <phoneticPr fontId="1"/>
  </si>
  <si>
    <t>（Ｈ）有機農産物、佐賀県特別栽培農産物等の取組面積の拡大</t>
    <phoneticPr fontId="1"/>
  </si>
  <si>
    <t>（Ｇ）作付面積の拡大</t>
    <phoneticPr fontId="1"/>
  </si>
  <si>
    <t>（Ｆ）全作付面積、または全出荷量に占めるブランド品や高品質品（秀品率L規格以上など）の割合の増加</t>
    <phoneticPr fontId="1"/>
  </si>
  <si>
    <t>（Ｅ）単位面積当たりの販売額の増加</t>
    <phoneticPr fontId="1"/>
  </si>
  <si>
    <t>露地野菜集出荷システム</t>
    <rPh sb="0" eb="2">
      <t>ロジ</t>
    </rPh>
    <rPh sb="2" eb="4">
      <t>ヤサイ</t>
    </rPh>
    <rPh sb="4" eb="5">
      <t>シュウ</t>
    </rPh>
    <rPh sb="5" eb="7">
      <t>シュッカ</t>
    </rPh>
    <phoneticPr fontId="7"/>
  </si>
  <si>
    <t>運搬用機械（　）</t>
    <rPh sb="0" eb="3">
      <t>ウンパンヨウ</t>
    </rPh>
    <rPh sb="3" eb="5">
      <t>キカイ</t>
    </rPh>
    <phoneticPr fontId="14"/>
  </si>
  <si>
    <t>附帯設備等</t>
    <rPh sb="0" eb="5">
      <t>フタイセツビトウ</t>
    </rPh>
    <phoneticPr fontId="7"/>
  </si>
  <si>
    <t>省力防除装置</t>
    <rPh sb="0" eb="2">
      <t>ショウリョク</t>
    </rPh>
    <rPh sb="2" eb="4">
      <t>ボウジョ</t>
    </rPh>
    <rPh sb="4" eb="6">
      <t>ソウチ</t>
    </rPh>
    <phoneticPr fontId="15"/>
  </si>
  <si>
    <t>共同利用機械・装置</t>
    <rPh sb="0" eb="4">
      <t>キョウドウリヨウ</t>
    </rPh>
    <rPh sb="4" eb="6">
      <t>キカイ</t>
    </rPh>
    <rPh sb="7" eb="9">
      <t>ソウチ</t>
    </rPh>
    <phoneticPr fontId="1"/>
  </si>
  <si>
    <t>省力潅水機械</t>
    <rPh sb="0" eb="6">
      <t>ショウリョクカンスイキカイ</t>
    </rPh>
    <phoneticPr fontId="1"/>
  </si>
  <si>
    <t>省力防除機械</t>
    <phoneticPr fontId="1"/>
  </si>
  <si>
    <t>省力防除機械（露地野菜ドローン）</t>
    <rPh sb="7" eb="11">
      <t>ロジヤサイ</t>
    </rPh>
    <phoneticPr fontId="1"/>
  </si>
  <si>
    <t>トラクター</t>
    <phoneticPr fontId="1"/>
  </si>
  <si>
    <t>農機具格納庫</t>
    <rPh sb="0" eb="6">
      <t>ノウキグカクノウコ</t>
    </rPh>
    <phoneticPr fontId="1"/>
  </si>
  <si>
    <t>受電設備等</t>
    <rPh sb="0" eb="5">
      <t>ジュデンセツビトウ</t>
    </rPh>
    <phoneticPr fontId="1"/>
  </si>
  <si>
    <t>当初/変更</t>
    <rPh sb="0" eb="2">
      <t>トウショ</t>
    </rPh>
    <rPh sb="3" eb="5">
      <t>ヘンコウ</t>
    </rPh>
    <phoneticPr fontId="1"/>
  </si>
  <si>
    <t>作付面積</t>
    <rPh sb="0" eb="2">
      <t>サクツ</t>
    </rPh>
    <rPh sb="2" eb="4">
      <t>メンセキ</t>
    </rPh>
    <phoneticPr fontId="1"/>
  </si>
  <si>
    <t>成果目標</t>
    <rPh sb="0" eb="2">
      <t>セイカ</t>
    </rPh>
    <rPh sb="2" eb="4">
      <t>モクヒョウ</t>
    </rPh>
    <phoneticPr fontId="1"/>
  </si>
  <si>
    <t>消費税の課税区分</t>
    <rPh sb="0" eb="3">
      <t>ショウヒゼイ</t>
    </rPh>
    <rPh sb="4" eb="6">
      <t>カゼイ</t>
    </rPh>
    <rPh sb="6" eb="8">
      <t>クブン</t>
    </rPh>
    <phoneticPr fontId="1"/>
  </si>
  <si>
    <t>GAP等の取組</t>
    <rPh sb="3" eb="4">
      <t>トウ</t>
    </rPh>
    <rPh sb="5" eb="7">
      <t>トリクミ</t>
    </rPh>
    <phoneticPr fontId="1"/>
  </si>
  <si>
    <r>
      <t xml:space="preserve">認定（予定）年月日
</t>
    </r>
    <r>
      <rPr>
        <sz val="10"/>
        <color theme="1"/>
        <rFont val="BIZ UDゴシック"/>
        <family val="3"/>
        <charset val="128"/>
      </rPr>
      <t>（認定農業者・認定新規就農者のみ）</t>
    </r>
    <rPh sb="0" eb="2">
      <t>ニンテイ</t>
    </rPh>
    <rPh sb="3" eb="5">
      <t>ヨテイ</t>
    </rPh>
    <rPh sb="6" eb="9">
      <t>ネンガッピ</t>
    </rPh>
    <rPh sb="12" eb="14">
      <t>ニンテイ</t>
    </rPh>
    <rPh sb="14" eb="17">
      <t>ノウギョウシャ</t>
    </rPh>
    <rPh sb="18" eb="22">
      <t>ニンテイシンキ</t>
    </rPh>
    <rPh sb="22" eb="25">
      <t>シュウノウシャ</t>
    </rPh>
    <phoneticPr fontId="1"/>
  </si>
  <si>
    <t>取組品目名</t>
    <rPh sb="0" eb="2">
      <t>トリクミ</t>
    </rPh>
    <rPh sb="2" eb="5">
      <t>ヒンモクメイ</t>
    </rPh>
    <phoneticPr fontId="1"/>
  </si>
  <si>
    <t>代表者</t>
    <rPh sb="0" eb="2">
      <t>ダイヒョウ</t>
    </rPh>
    <rPh sb="2" eb="3">
      <t>シャ</t>
    </rPh>
    <phoneticPr fontId="1"/>
  </si>
  <si>
    <t>職名</t>
    <rPh sb="0" eb="2">
      <t>ショクメイ</t>
    </rPh>
    <phoneticPr fontId="1"/>
  </si>
  <si>
    <t>氏名</t>
    <rPh sb="0" eb="2">
      <t>シメイ</t>
    </rPh>
    <phoneticPr fontId="1"/>
  </si>
  <si>
    <t>受益者名</t>
    <rPh sb="0" eb="3">
      <t>ジュエキシャ</t>
    </rPh>
    <rPh sb="3" eb="4">
      <t>メイ</t>
    </rPh>
    <phoneticPr fontId="1"/>
  </si>
  <si>
    <t>新規就農者</t>
    <rPh sb="0" eb="2">
      <t>シンキ</t>
    </rPh>
    <rPh sb="2" eb="5">
      <t>シュウノウシャ</t>
    </rPh>
    <phoneticPr fontId="1"/>
  </si>
  <si>
    <t>経営基盤強化</t>
    <rPh sb="0" eb="6">
      <t>ケイエイキバンキョウカ</t>
    </rPh>
    <phoneticPr fontId="1"/>
  </si>
  <si>
    <t>中山間</t>
    <rPh sb="0" eb="3">
      <t>チュウサンカン</t>
    </rPh>
    <phoneticPr fontId="1"/>
  </si>
  <si>
    <t>園芸産地888計画</t>
    <rPh sb="0" eb="4">
      <t>エンゲイサンチ</t>
    </rPh>
    <rPh sb="7" eb="9">
      <t>ケイカク</t>
    </rPh>
    <phoneticPr fontId="1"/>
  </si>
  <si>
    <t>策定主体名</t>
    <phoneticPr fontId="1"/>
  </si>
  <si>
    <t>策定・見直し（予定）年月日</t>
    <phoneticPr fontId="1"/>
  </si>
  <si>
    <t>認定農業者</t>
    <phoneticPr fontId="1"/>
  </si>
  <si>
    <t>認定新規就農者</t>
    <phoneticPr fontId="1"/>
  </si>
  <si>
    <t>県内在住の２戸以上の農業者を含む農事組合法人</t>
    <phoneticPr fontId="1"/>
  </si>
  <si>
    <t>農業協同組合（リース）</t>
    <phoneticPr fontId="1"/>
  </si>
  <si>
    <t>農業協同組合（レンタル）</t>
    <phoneticPr fontId="1"/>
  </si>
  <si>
    <t>県内在住の２戸以上の農業者を含む特定農業団体</t>
    <phoneticPr fontId="1"/>
  </si>
  <si>
    <t>県内在住の２戸以上の農業者を含む農地所有適格法人</t>
    <phoneticPr fontId="1"/>
  </si>
  <si>
    <t>農業協同組合</t>
    <phoneticPr fontId="1"/>
  </si>
  <si>
    <t>県内在住の２戸以上の農業者が組織する団体（任意組合等）</t>
    <rPh sb="21" eb="23">
      <t>ニンイ</t>
    </rPh>
    <rPh sb="23" eb="25">
      <t>クミアイ</t>
    </rPh>
    <rPh sb="25" eb="26">
      <t>ナド</t>
    </rPh>
    <phoneticPr fontId="1"/>
  </si>
  <si>
    <t>県内に事業所を持つ農作業受託組織</t>
    <phoneticPr fontId="1"/>
  </si>
  <si>
    <t>kg/10a</t>
  </si>
  <si>
    <t>円</t>
    <rPh sb="0" eb="1">
      <t>エン</t>
    </rPh>
    <phoneticPr fontId="1"/>
  </si>
  <si>
    <t>県内に事業所を持つ野菜集荷業者</t>
    <phoneticPr fontId="1"/>
  </si>
  <si>
    <t>認定農業者（農業経営開始後５年以内）</t>
    <rPh sb="6" eb="8">
      <t>ノウギョウ</t>
    </rPh>
    <phoneticPr fontId="1"/>
  </si>
  <si>
    <t>認定新規就農者（農業経営開始後５年以内）</t>
    <phoneticPr fontId="1"/>
  </si>
  <si>
    <t>市町長が特に必要と認める者（市町特認）</t>
    <rPh sb="12" eb="13">
      <t>モノ</t>
    </rPh>
    <rPh sb="14" eb="18">
      <t>シマチトクニン</t>
    </rPh>
    <phoneticPr fontId="1"/>
  </si>
  <si>
    <t>（Ｃ）各経営体における先進的施設の作付面積の拡大</t>
    <phoneticPr fontId="1"/>
  </si>
  <si>
    <t>（Ｂ）各経営体における作付面積の拡大（1.5倍以上）※</t>
    <phoneticPr fontId="1"/>
  </si>
  <si>
    <t>ステップアップ事業実施主体</t>
    <rPh sb="7" eb="13">
      <t>ジギョウジッシシュタイ</t>
    </rPh>
    <phoneticPr fontId="1"/>
  </si>
  <si>
    <t>新規就農者事業実施主体</t>
    <rPh sb="0" eb="5">
      <t>シンキシュウノウシャ</t>
    </rPh>
    <rPh sb="5" eb="11">
      <t>ジギョウジッシシュタイ</t>
    </rPh>
    <phoneticPr fontId="1"/>
  </si>
  <si>
    <t>経営基盤強化事業実施主体</t>
    <rPh sb="0" eb="6">
      <t>ケイエイキバンキョウカ</t>
    </rPh>
    <rPh sb="6" eb="12">
      <t>ジギョウジッシシュタイ</t>
    </rPh>
    <phoneticPr fontId="1"/>
  </si>
  <si>
    <t>園芸団地事業実施主体</t>
    <rPh sb="0" eb="4">
      <t>エンゲイダンチ</t>
    </rPh>
    <rPh sb="4" eb="10">
      <t>ジギョウジッシシュタイ</t>
    </rPh>
    <phoneticPr fontId="1"/>
  </si>
  <si>
    <t>効率的集出荷事業実施主体</t>
    <rPh sb="0" eb="6">
      <t>コウリツテキシュウシュッカ</t>
    </rPh>
    <rPh sb="6" eb="12">
      <t>ジギョウジッシシュタイ</t>
    </rPh>
    <phoneticPr fontId="1"/>
  </si>
  <si>
    <t>認定農業者又は認定新規就農者（農業経営開始後５年以内）が組織する団体</t>
    <rPh sb="0" eb="2">
      <t>ニンテイ</t>
    </rPh>
    <rPh sb="5" eb="6">
      <t>マタ</t>
    </rPh>
    <rPh sb="28" eb="30">
      <t>ソシキ</t>
    </rPh>
    <rPh sb="32" eb="34">
      <t>ダンタイ</t>
    </rPh>
    <phoneticPr fontId="1"/>
  </si>
  <si>
    <t>農事組合法人</t>
    <phoneticPr fontId="1"/>
  </si>
  <si>
    <t>農地所有適格法人</t>
    <phoneticPr fontId="1"/>
  </si>
  <si>
    <t>農業者が組織する団体（任意組合等）</t>
    <rPh sb="11" eb="13">
      <t>ニンイ</t>
    </rPh>
    <rPh sb="13" eb="15">
      <t>クミアイ</t>
    </rPh>
    <rPh sb="15" eb="16">
      <t>ナド</t>
    </rPh>
    <phoneticPr fontId="1"/>
  </si>
  <si>
    <t>佐賀県農業公社</t>
    <rPh sb="0" eb="7">
      <t>サガケンノウギョウコウシャ</t>
    </rPh>
    <phoneticPr fontId="1"/>
  </si>
  <si>
    <t>消費税の
課税区分</t>
    <phoneticPr fontId="1"/>
  </si>
  <si>
    <t>共同性の確保</t>
    <rPh sb="0" eb="3">
      <t>キョウドウセイ</t>
    </rPh>
    <rPh sb="4" eb="6">
      <t>カクホ</t>
    </rPh>
    <phoneticPr fontId="1"/>
  </si>
  <si>
    <t>共同作業</t>
    <rPh sb="0" eb="4">
      <t>キョウドウサギョウ</t>
    </rPh>
    <phoneticPr fontId="1"/>
  </si>
  <si>
    <t>土づくり</t>
    <rPh sb="0" eb="1">
      <t>ツチ</t>
    </rPh>
    <phoneticPr fontId="1"/>
  </si>
  <si>
    <t>耕起</t>
    <rPh sb="0" eb="1">
      <t>タガヤ</t>
    </rPh>
    <rPh sb="1" eb="2">
      <t>オ</t>
    </rPh>
    <phoneticPr fontId="1"/>
  </si>
  <si>
    <t>ビニル被覆</t>
    <rPh sb="3" eb="5">
      <t>ヒフク</t>
    </rPh>
    <phoneticPr fontId="1"/>
  </si>
  <si>
    <t>播種</t>
    <rPh sb="0" eb="2">
      <t>ハシュ</t>
    </rPh>
    <phoneticPr fontId="1"/>
  </si>
  <si>
    <t>育苗</t>
    <rPh sb="0" eb="2">
      <t>イクビョウ</t>
    </rPh>
    <phoneticPr fontId="1"/>
  </si>
  <si>
    <t>定植</t>
    <rPh sb="0" eb="2">
      <t>テイショク</t>
    </rPh>
    <phoneticPr fontId="1"/>
  </si>
  <si>
    <t>防除</t>
    <rPh sb="0" eb="2">
      <t>ボウジョ</t>
    </rPh>
    <phoneticPr fontId="1"/>
  </si>
  <si>
    <t>肥培管理</t>
    <rPh sb="0" eb="4">
      <t>ヒバイカンリ</t>
    </rPh>
    <phoneticPr fontId="1"/>
  </si>
  <si>
    <t>摘果</t>
    <rPh sb="0" eb="2">
      <t>テキカ</t>
    </rPh>
    <phoneticPr fontId="1"/>
  </si>
  <si>
    <t>収穫</t>
    <rPh sb="0" eb="2">
      <t>シュウカク</t>
    </rPh>
    <phoneticPr fontId="1"/>
  </si>
  <si>
    <t>選別</t>
    <rPh sb="0" eb="2">
      <t>センベツ</t>
    </rPh>
    <phoneticPr fontId="1"/>
  </si>
  <si>
    <t>調整</t>
    <rPh sb="0" eb="2">
      <t>チョウセイ</t>
    </rPh>
    <phoneticPr fontId="1"/>
  </si>
  <si>
    <t>出荷</t>
    <rPh sb="0" eb="2">
      <t>シュッカ</t>
    </rPh>
    <phoneticPr fontId="1"/>
  </si>
  <si>
    <t>加工</t>
    <rPh sb="0" eb="2">
      <t>カコウ</t>
    </rPh>
    <phoneticPr fontId="1"/>
  </si>
  <si>
    <t>販売</t>
    <rPh sb="0" eb="2">
      <t>ハンバイ</t>
    </rPh>
    <phoneticPr fontId="1"/>
  </si>
  <si>
    <t>□</t>
  </si>
  <si>
    <t>その他</t>
    <rPh sb="2" eb="3">
      <t>タ</t>
    </rPh>
    <phoneticPr fontId="12"/>
  </si>
  <si>
    <t>(</t>
    <phoneticPr fontId="1"/>
  </si>
  <si>
    <t>)</t>
    <phoneticPr fontId="1"/>
  </si>
  <si>
    <t>共同作業</t>
    <rPh sb="0" eb="2">
      <t>キョウドウ</t>
    </rPh>
    <rPh sb="2" eb="4">
      <t>サギョウ</t>
    </rPh>
    <phoneticPr fontId="1"/>
  </si>
  <si>
    <t>土づくり</t>
  </si>
  <si>
    <t>耕起</t>
  </si>
  <si>
    <t>ビニル被覆</t>
  </si>
  <si>
    <t>播種</t>
  </si>
  <si>
    <t>育苗</t>
  </si>
  <si>
    <t>定植</t>
  </si>
  <si>
    <t>防除</t>
  </si>
  <si>
    <t>肥培管理</t>
  </si>
  <si>
    <t>摘果</t>
  </si>
  <si>
    <t>収穫</t>
  </si>
  <si>
    <t>選別</t>
  </si>
  <si>
    <t>調整</t>
  </si>
  <si>
    <t>出荷</t>
  </si>
  <si>
    <t>加工</t>
  </si>
  <si>
    <t>販売</t>
  </si>
  <si>
    <t>共同作業等の内容（農業者の組織する団体が事業実施主体となる場合に、２つ以上にチェックを入れる）</t>
    <rPh sb="0" eb="2">
      <t>キョウドウ</t>
    </rPh>
    <rPh sb="2" eb="4">
      <t>サギョウ</t>
    </rPh>
    <rPh sb="4" eb="5">
      <t>トウ</t>
    </rPh>
    <rPh sb="6" eb="8">
      <t>ナイヨウ</t>
    </rPh>
    <rPh sb="35" eb="37">
      <t>イジョウ</t>
    </rPh>
    <rPh sb="43" eb="44">
      <t>イ</t>
    </rPh>
    <phoneticPr fontId="7"/>
  </si>
  <si>
    <t>共同作業（１つ以上共同作業を選択し、右の（　）に記載すること）</t>
    <rPh sb="0" eb="2">
      <t>キョウドウ</t>
    </rPh>
    <rPh sb="2" eb="4">
      <t>サギョウ</t>
    </rPh>
    <rPh sb="7" eb="9">
      <t>イジョウ</t>
    </rPh>
    <rPh sb="9" eb="11">
      <t>キョウドウ</t>
    </rPh>
    <rPh sb="11" eb="13">
      <t>サギョウ</t>
    </rPh>
    <rPh sb="14" eb="16">
      <t>センタク</t>
    </rPh>
    <rPh sb="18" eb="19">
      <t>ミギ</t>
    </rPh>
    <rPh sb="24" eb="26">
      <t>キサイ</t>
    </rPh>
    <phoneticPr fontId="7"/>
  </si>
  <si>
    <t>２．成果目標</t>
    <rPh sb="2" eb="6">
      <t>セイカモクヒョウ</t>
    </rPh>
    <phoneticPr fontId="1"/>
  </si>
  <si>
    <t>３．事業総括表</t>
    <rPh sb="2" eb="4">
      <t>ジギョウ</t>
    </rPh>
    <rPh sb="4" eb="7">
      <t>ソウカツヒョウ</t>
    </rPh>
    <phoneticPr fontId="1"/>
  </si>
  <si>
    <t>１．受益者概要</t>
    <rPh sb="2" eb="5">
      <t>ジュエキシャ</t>
    </rPh>
    <rPh sb="5" eb="7">
      <t>ガイヨウ</t>
    </rPh>
    <phoneticPr fontId="1"/>
  </si>
  <si>
    <t>・</t>
    <phoneticPr fontId="1"/>
  </si>
  <si>
    <t>組合規約（農事組合法人等の場合は定款）</t>
    <rPh sb="0" eb="4">
      <t>クミアイキヤク</t>
    </rPh>
    <rPh sb="5" eb="12">
      <t>ノウジクミアイホウジントウ</t>
    </rPh>
    <rPh sb="13" eb="15">
      <t>バアイ</t>
    </rPh>
    <rPh sb="16" eb="18">
      <t>テイカン</t>
    </rPh>
    <phoneticPr fontId="1"/>
  </si>
  <si>
    <t>その他必要な資料</t>
    <rPh sb="2" eb="3">
      <t>タ</t>
    </rPh>
    <rPh sb="3" eb="5">
      <t>ヒツヨウ</t>
    </rPh>
    <rPh sb="6" eb="8">
      <t>シリョウ</t>
    </rPh>
    <phoneticPr fontId="1"/>
  </si>
  <si>
    <t>別紙Ｂー１</t>
    <rPh sb="0" eb="2">
      <t>ベッシ</t>
    </rPh>
    <phoneticPr fontId="1"/>
  </si>
  <si>
    <t>４．事業内容</t>
    <rPh sb="2" eb="6">
      <t>ジギョウナイヨウ</t>
    </rPh>
    <phoneticPr fontId="1"/>
  </si>
  <si>
    <t>別添</t>
    <rPh sb="0" eb="2">
      <t>ベッテン</t>
    </rPh>
    <phoneticPr fontId="1"/>
  </si>
  <si>
    <t>別添（２戸以上事業実施主体　個人票）のとおり</t>
    <rPh sb="0" eb="2">
      <t>ベッテン</t>
    </rPh>
    <phoneticPr fontId="1"/>
  </si>
  <si>
    <t>５．共同性の確保</t>
    <rPh sb="2" eb="5">
      <t>キョウドウセイ</t>
    </rPh>
    <rPh sb="6" eb="8">
      <t>カクホ</t>
    </rPh>
    <phoneticPr fontId="1"/>
  </si>
  <si>
    <t>６．添付書類</t>
    <rPh sb="2" eb="6">
      <t>テンプショルイ</t>
    </rPh>
    <phoneticPr fontId="1"/>
  </si>
  <si>
    <t>県補助率2</t>
    <rPh sb="0" eb="1">
      <t>ケン</t>
    </rPh>
    <rPh sb="1" eb="4">
      <t>ホジョリツ</t>
    </rPh>
    <phoneticPr fontId="15"/>
  </si>
  <si>
    <t>県補助率１</t>
    <rPh sb="0" eb="1">
      <t>ケン</t>
    </rPh>
    <rPh sb="1" eb="4">
      <t>ホジョリツ</t>
    </rPh>
    <phoneticPr fontId="15"/>
  </si>
  <si>
    <t>1/3 （果樹経）</t>
    <phoneticPr fontId="0"/>
  </si>
  <si>
    <t>1/2 （果樹経）</t>
    <rPh sb="5" eb="7">
      <t>カジュ</t>
    </rPh>
    <rPh sb="7" eb="8">
      <t>キョウ</t>
    </rPh>
    <phoneticPr fontId="0"/>
  </si>
  <si>
    <t>13/20 （果樹経）</t>
    <phoneticPr fontId="1"/>
  </si>
  <si>
    <t>事業区分</t>
    <rPh sb="0" eb="2">
      <t>ジギョウ</t>
    </rPh>
    <rPh sb="2" eb="4">
      <t>クブン</t>
    </rPh>
    <phoneticPr fontId="1"/>
  </si>
  <si>
    <t>補助率確認用</t>
    <rPh sb="0" eb="3">
      <t>ホジョリツ</t>
    </rPh>
    <rPh sb="3" eb="5">
      <t>カクニン</t>
    </rPh>
    <rPh sb="5" eb="6">
      <t>ヨウ</t>
    </rPh>
    <phoneticPr fontId="1"/>
  </si>
  <si>
    <t>誓約書（別紙Ｄ）</t>
    <phoneticPr fontId="1"/>
  </si>
  <si>
    <t>※成果目標（Ａ）又は（Ｂ）を選択した場合は、ステップアップ計画書（別紙Ｃ）を添付すること。</t>
    <phoneticPr fontId="1"/>
  </si>
  <si>
    <t>現状値（令和　年度）</t>
    <rPh sb="0" eb="2">
      <t>ゲンジョウ</t>
    </rPh>
    <rPh sb="2" eb="3">
      <t>アタイ</t>
    </rPh>
    <rPh sb="4" eb="6">
      <t>レイワ</t>
    </rPh>
    <rPh sb="7" eb="9">
      <t>ネンド</t>
    </rPh>
    <phoneticPr fontId="1"/>
  </si>
  <si>
    <t>目標値（令和　年度）</t>
    <rPh sb="0" eb="2">
      <t>モクヒョウ</t>
    </rPh>
    <rPh sb="2" eb="3">
      <t>アタイ</t>
    </rPh>
    <rPh sb="4" eb="6">
      <t>レイワ</t>
    </rPh>
    <rPh sb="7" eb="8">
      <t>ネン</t>
    </rPh>
    <rPh sb="8" eb="9">
      <t>ド</t>
    </rPh>
    <phoneticPr fontId="1"/>
  </si>
  <si>
    <t>減額した金額</t>
    <rPh sb="0" eb="2">
      <t>ゲンガク</t>
    </rPh>
    <rPh sb="4" eb="6">
      <t>キンガク</t>
    </rPh>
    <phoneticPr fontId="1"/>
  </si>
  <si>
    <t>※備考欄には仕入れに係る消費税等相当額について、これを減額した場合には「減額した金額○○○円（県費相当額）」を、同税額がない場合は「該当なし」と、同税額が明らかでない場合には｢含税額」とそれぞれ記入すること。</t>
    <phoneticPr fontId="1"/>
  </si>
  <si>
    <t>※受益者毎に事業費を記入してください。ただし、共同利用する機械等については、この限りではありません。</t>
  </si>
  <si>
    <t>施設又は事業量が面積の装置を整備する場合　：　求積表、設計図、図面</t>
    <rPh sb="2" eb="3">
      <t>マタ</t>
    </rPh>
    <rPh sb="4" eb="7">
      <t>ジギョウリョウ</t>
    </rPh>
    <rPh sb="8" eb="10">
      <t>メンセキ</t>
    </rPh>
    <rPh sb="11" eb="13">
      <t>ソウチ</t>
    </rPh>
    <rPh sb="14" eb="16">
      <t>セイビ</t>
    </rPh>
    <phoneticPr fontId="1"/>
  </si>
  <si>
    <t>ステップアップ経営者育成対策において成果目標（Ａ）又は（Ｂ）を選択した場合　：　ステップアップ計画書（別紙Ｃ）※受益者毎に作成すること</t>
    <rPh sb="47" eb="50">
      <t>ケイカクショ</t>
    </rPh>
    <rPh sb="51" eb="53">
      <t>ベッシ</t>
    </rPh>
    <phoneticPr fontId="1"/>
  </si>
  <si>
    <t>機械を整備する場合　：　カタログ、写真等</t>
    <rPh sb="3" eb="5">
      <t>セイビ</t>
    </rPh>
    <phoneticPr fontId="1"/>
  </si>
  <si>
    <t>総事業費が20,000千円（新規就農者育成対策の場合10,000千円）以上となる場合、観光農園用の施設等を整備する場合、長寿命化対策で面積が縮小される場合等　：　収支計画書</t>
    <rPh sb="0" eb="4">
      <t>ソウジギョウヒ</t>
    </rPh>
    <rPh sb="11" eb="12">
      <t>チ</t>
    </rPh>
    <rPh sb="12" eb="13">
      <t>エン</t>
    </rPh>
    <rPh sb="14" eb="19">
      <t>シンキシュウノウシャ</t>
    </rPh>
    <rPh sb="19" eb="23">
      <t>イクセイタイサク</t>
    </rPh>
    <rPh sb="24" eb="26">
      <t>バアイ</t>
    </rPh>
    <rPh sb="32" eb="34">
      <t>センエン</t>
    </rPh>
    <rPh sb="35" eb="37">
      <t>イジョウ</t>
    </rPh>
    <rPh sb="40" eb="42">
      <t>バアイ</t>
    </rPh>
    <rPh sb="43" eb="47">
      <t>カンコウノウエン</t>
    </rPh>
    <rPh sb="47" eb="48">
      <t>ヨウ</t>
    </rPh>
    <rPh sb="49" eb="52">
      <t>シセツトウ</t>
    </rPh>
    <rPh sb="53" eb="55">
      <t>セイビ</t>
    </rPh>
    <rPh sb="57" eb="59">
      <t>バアイ</t>
    </rPh>
    <rPh sb="60" eb="66">
      <t>チョウジュミョウカタイサク</t>
    </rPh>
    <rPh sb="67" eb="69">
      <t>メンセキ</t>
    </rPh>
    <rPh sb="70" eb="72">
      <t>シュクショウ</t>
    </rPh>
    <rPh sb="75" eb="77">
      <t>バアイ</t>
    </rPh>
    <rPh sb="77" eb="78">
      <t>ナド</t>
    </rPh>
    <rPh sb="81" eb="86">
      <t>シュウシケイカクショ</t>
    </rPh>
    <phoneticPr fontId="1"/>
  </si>
  <si>
    <t>県内において導入実績がほとんどない機械・装置等の場合　：　機種選定根拠資料</t>
    <rPh sb="0" eb="2">
      <t>ケンナイ</t>
    </rPh>
    <rPh sb="6" eb="8">
      <t>ドウニュウ</t>
    </rPh>
    <rPh sb="8" eb="10">
      <t>ジッセキ</t>
    </rPh>
    <rPh sb="17" eb="19">
      <t>キカイ</t>
    </rPh>
    <rPh sb="20" eb="22">
      <t>ソウチ</t>
    </rPh>
    <rPh sb="22" eb="23">
      <t>ナド</t>
    </rPh>
    <rPh sb="24" eb="26">
      <t>バアイ</t>
    </rPh>
    <phoneticPr fontId="1"/>
  </si>
  <si>
    <t>大雨・大雪被害防止対策に取り組む場合　：　大雨・大雪の被害を受ける可能性があることが確認できる資料、園芸用ハウス等の建て替え先が大雨による被害を受ける可能性が極めて低いことが確認できる資料、</t>
    <rPh sb="0" eb="2">
      <t>オオアメ</t>
    </rPh>
    <rPh sb="3" eb="5">
      <t>オオユキ</t>
    </rPh>
    <rPh sb="5" eb="7">
      <t>ヒガイ</t>
    </rPh>
    <rPh sb="7" eb="9">
      <t>ボウシ</t>
    </rPh>
    <rPh sb="9" eb="11">
      <t>タイサク</t>
    </rPh>
    <rPh sb="12" eb="13">
      <t>ト</t>
    </rPh>
    <rPh sb="14" eb="15">
      <t>ク</t>
    </rPh>
    <rPh sb="16" eb="18">
      <t>バアイ</t>
    </rPh>
    <rPh sb="21" eb="23">
      <t>オオアメ</t>
    </rPh>
    <rPh sb="24" eb="26">
      <t>オオユキ</t>
    </rPh>
    <rPh sb="27" eb="29">
      <t>ヒガイ</t>
    </rPh>
    <rPh sb="30" eb="31">
      <t>ウ</t>
    </rPh>
    <rPh sb="33" eb="35">
      <t>カノウ</t>
    </rPh>
    <rPh sb="35" eb="36">
      <t>セイ</t>
    </rPh>
    <rPh sb="42" eb="44">
      <t>カクニン</t>
    </rPh>
    <rPh sb="47" eb="49">
      <t>シリョウ</t>
    </rPh>
    <rPh sb="50" eb="52">
      <t>エンゲイ</t>
    </rPh>
    <rPh sb="52" eb="53">
      <t>ヨウ</t>
    </rPh>
    <rPh sb="56" eb="57">
      <t>トウ</t>
    </rPh>
    <rPh sb="58" eb="59">
      <t>タ</t>
    </rPh>
    <rPh sb="60" eb="61">
      <t>カ</t>
    </rPh>
    <rPh sb="62" eb="63">
      <t>サキ</t>
    </rPh>
    <rPh sb="64" eb="66">
      <t>オオアメ</t>
    </rPh>
    <rPh sb="69" eb="71">
      <t>ヒガイ</t>
    </rPh>
    <rPh sb="72" eb="73">
      <t>ウ</t>
    </rPh>
    <rPh sb="75" eb="77">
      <t>カノウ</t>
    </rPh>
    <rPh sb="77" eb="78">
      <t>セイ</t>
    </rPh>
    <rPh sb="79" eb="80">
      <t>キワ</t>
    </rPh>
    <rPh sb="82" eb="83">
      <t>ヒク</t>
    </rPh>
    <rPh sb="87" eb="89">
      <t>カクニン</t>
    </rPh>
    <rPh sb="92" eb="94">
      <t>シリョウ</t>
    </rPh>
    <phoneticPr fontId="1"/>
  </si>
  <si>
    <t>　　　　　　　　　　　　　　　　　　　　　既存の園芸用ハウスの経過年数が確認できる資料、事業実施後７年（又は耐用年数から経過年数を差し引いた残存年数）以上利用可能であることが確認できる資料</t>
    <rPh sb="44" eb="49">
      <t>ジギョウジッシゴ</t>
    </rPh>
    <rPh sb="50" eb="51">
      <t>ネン</t>
    </rPh>
    <rPh sb="52" eb="53">
      <t>マタ</t>
    </rPh>
    <rPh sb="54" eb="58">
      <t>タイヨウネンスウ</t>
    </rPh>
    <rPh sb="60" eb="64">
      <t>ケイカネンスウ</t>
    </rPh>
    <rPh sb="65" eb="66">
      <t>サ</t>
    </rPh>
    <rPh sb="67" eb="68">
      <t>ヒ</t>
    </rPh>
    <rPh sb="70" eb="74">
      <t>ザンゾンネンスウ</t>
    </rPh>
    <rPh sb="75" eb="77">
      <t>イジョウ</t>
    </rPh>
    <rPh sb="77" eb="81">
      <t>リヨウカノウ</t>
    </rPh>
    <rPh sb="87" eb="89">
      <t>カクニン</t>
    </rPh>
    <rPh sb="92" eb="94">
      <t>シリョウ</t>
    </rPh>
    <phoneticPr fontId="1"/>
  </si>
  <si>
    <t>佐賀県特別栽培農産物の認定が見込まれる者の場合　：　認定申請書案の写し</t>
    <rPh sb="0" eb="3">
      <t>サガケン</t>
    </rPh>
    <rPh sb="3" eb="5">
      <t>トクベツ</t>
    </rPh>
    <rPh sb="5" eb="7">
      <t>サイバイ</t>
    </rPh>
    <rPh sb="7" eb="10">
      <t>ノウサンブツ</t>
    </rPh>
    <rPh sb="28" eb="31">
      <t>シンセイショ</t>
    </rPh>
    <rPh sb="31" eb="32">
      <t>アン</t>
    </rPh>
    <rPh sb="33" eb="34">
      <t>ウツ</t>
    </rPh>
    <phoneticPr fontId="3"/>
  </si>
  <si>
    <t>別表２の事業主体のうち（１）の場合　：　就農時期に関する市町長からの確認書</t>
    <rPh sb="20" eb="22">
      <t>シュウノウ</t>
    </rPh>
    <rPh sb="22" eb="24">
      <t>ジキ</t>
    </rPh>
    <rPh sb="25" eb="26">
      <t>カン</t>
    </rPh>
    <rPh sb="28" eb="30">
      <t>シマチ</t>
    </rPh>
    <rPh sb="30" eb="31">
      <t>チョウ</t>
    </rPh>
    <rPh sb="34" eb="36">
      <t>カクニン</t>
    </rPh>
    <rPh sb="36" eb="37">
      <t>ショ</t>
    </rPh>
    <phoneticPr fontId="3"/>
  </si>
  <si>
    <t>園芸団地整備対策に取り組む場合　：　市町又は地域園芸団地運営協議会が策定する園芸団地構想</t>
    <rPh sb="0" eb="2">
      <t>エンゲイ</t>
    </rPh>
    <rPh sb="2" eb="4">
      <t>ダンチ</t>
    </rPh>
    <rPh sb="4" eb="6">
      <t>セイビ</t>
    </rPh>
    <rPh sb="6" eb="8">
      <t>タイサク</t>
    </rPh>
    <rPh sb="9" eb="10">
      <t>ト</t>
    </rPh>
    <rPh sb="11" eb="12">
      <t>ク</t>
    </rPh>
    <rPh sb="13" eb="15">
      <t>バアイ</t>
    </rPh>
    <rPh sb="18" eb="19">
      <t>シ</t>
    </rPh>
    <rPh sb="19" eb="20">
      <t>マチ</t>
    </rPh>
    <rPh sb="20" eb="21">
      <t>マタ</t>
    </rPh>
    <rPh sb="22" eb="28">
      <t>チイキエンゲイダンチ</t>
    </rPh>
    <rPh sb="28" eb="33">
      <t>ウンエイキョウギカイ</t>
    </rPh>
    <rPh sb="34" eb="36">
      <t>サクテイ</t>
    </rPh>
    <rPh sb="38" eb="40">
      <t>エンゲイ</t>
    </rPh>
    <rPh sb="40" eb="42">
      <t>ダンチ</t>
    </rPh>
    <rPh sb="42" eb="44">
      <t>コウソウ</t>
    </rPh>
    <phoneticPr fontId="3"/>
  </si>
  <si>
    <t>税抜</t>
    <rPh sb="0" eb="2">
      <t>ゼイヌ</t>
    </rPh>
    <phoneticPr fontId="1"/>
  </si>
  <si>
    <t>長寿命化対策に取り組む場合　：　耐用年数が経過したことがわかる資料、事業実施後７年以上利用可能であることが確認できる資料、長寿命化対策上限事業費計算書（参考様式３）</t>
    <rPh sb="61" eb="65">
      <t>チョウジュミョウカ</t>
    </rPh>
    <rPh sb="65" eb="67">
      <t>タイサク</t>
    </rPh>
    <rPh sb="67" eb="72">
      <t>ジョウゲンジギョウヒ</t>
    </rPh>
    <rPh sb="72" eb="75">
      <t>ケイサンショ</t>
    </rPh>
    <rPh sb="76" eb="78">
      <t>サンコウ</t>
    </rPh>
    <rPh sb="78" eb="80">
      <t>ヨウシキ</t>
    </rPh>
    <phoneticPr fontId="1"/>
  </si>
  <si>
    <t>（Ａ）各経営体における佐賀さいこうモデルへのステップアップ※</t>
    <phoneticPr fontId="1"/>
  </si>
  <si>
    <t>受益地標高（ｍ）</t>
    <rPh sb="0" eb="3">
      <t>ジュエキチ</t>
    </rPh>
    <rPh sb="3" eb="5">
      <t>ヒョウコウ</t>
    </rPh>
    <phoneticPr fontId="1"/>
  </si>
  <si>
    <t>協定農用地最低標高（ｍ）</t>
    <rPh sb="0" eb="5">
      <t>キョウテイノウヨウチ</t>
    </rPh>
    <rPh sb="5" eb="9">
      <t>サイテイヒョウコウ</t>
    </rPh>
    <phoneticPr fontId="1"/>
  </si>
  <si>
    <t>中山間要件市町確認欄</t>
    <rPh sb="0" eb="3">
      <t>チュウサンカン</t>
    </rPh>
    <rPh sb="3" eb="5">
      <t>ヨウケン</t>
    </rPh>
    <rPh sb="5" eb="9">
      <t>シマチカクニン</t>
    </rPh>
    <rPh sb="9" eb="10">
      <t>ラン</t>
    </rPh>
    <phoneticPr fontId="1"/>
  </si>
  <si>
    <t xml:space="preserve">別記１の９に規定する施設・機械等を整備する場合　：　国の共済制度又は農業共済組合の保険等への加入に関する誓約書（別紙Ｆ) </t>
    <rPh sb="17" eb="19">
      <t>セイビ</t>
    </rPh>
    <rPh sb="21" eb="23">
      <t>バアイ</t>
    </rPh>
    <rPh sb="26" eb="27">
      <t>クニ</t>
    </rPh>
    <rPh sb="28" eb="30">
      <t>キョウサイ</t>
    </rPh>
    <rPh sb="30" eb="32">
      <t>セイド</t>
    </rPh>
    <rPh sb="32" eb="33">
      <t>マタ</t>
    </rPh>
    <rPh sb="34" eb="40">
      <t>ノウギョウキョウサイクミアイ</t>
    </rPh>
    <rPh sb="41" eb="43">
      <t>ホケン</t>
    </rPh>
    <rPh sb="43" eb="44">
      <t>トウ</t>
    </rPh>
    <rPh sb="46" eb="48">
      <t>カニュウ</t>
    </rPh>
    <rPh sb="49" eb="50">
      <t>カン</t>
    </rPh>
    <rPh sb="52" eb="55">
      <t>セイヤクショ</t>
    </rPh>
    <rPh sb="56" eb="58">
      <t>ベッシ</t>
    </rPh>
    <phoneticPr fontId="7"/>
  </si>
  <si>
    <t>施設等設置場所周辺図（参考様式１）</t>
    <rPh sb="0" eb="3">
      <t>シセツトウ</t>
    </rPh>
    <rPh sb="3" eb="10">
      <t>セッチバショシュウヘンズ</t>
    </rPh>
    <rPh sb="11" eb="15">
      <t>サンコウヨウシキ</t>
    </rPh>
    <phoneticPr fontId="1"/>
  </si>
  <si>
    <t>施設、機械等の管理運営規程（参考様式２）</t>
    <rPh sb="14" eb="18">
      <t>サンコウヨウシキ</t>
    </rPh>
    <phoneticPr fontId="1"/>
  </si>
  <si>
    <t>効率的な露地野菜集出荷対策に取り組む場合　：　集出荷システム整備計画（参考様式６）</t>
    <rPh sb="23" eb="24">
      <t>シュウ</t>
    </rPh>
    <rPh sb="24" eb="26">
      <t>シュッカ</t>
    </rPh>
    <rPh sb="30" eb="32">
      <t>セイビ</t>
    </rPh>
    <rPh sb="32" eb="34">
      <t>ケイカク</t>
    </rPh>
    <rPh sb="35" eb="39">
      <t>サンコウヨウシキ</t>
    </rPh>
    <phoneticPr fontId="3"/>
  </si>
  <si>
    <t>経営開始年月日
（新規就農者のみ）</t>
    <rPh sb="0" eb="2">
      <t>ケイエイ</t>
    </rPh>
    <rPh sb="2" eb="4">
      <t>カイシ</t>
    </rPh>
    <rPh sb="4" eb="7">
      <t>ネンガッピ</t>
    </rPh>
    <phoneticPr fontId="1"/>
  </si>
  <si>
    <t>※</t>
    <phoneticPr fontId="1"/>
  </si>
  <si>
    <t>事業区分の補助率毎に行を分けて額を記入すること。</t>
    <phoneticPr fontId="1"/>
  </si>
  <si>
    <t>備考欄には仕入れに係る消費税等相当額について、これを減額した場合には「減額した金額○○○円（県費相当額）」を、同税額がない場合は「該当なし」と、同税額が明らかでない場合には｢含税額」とそれぞれ記入すること。</t>
    <phoneticPr fontId="1"/>
  </si>
  <si>
    <t>複数人で共同利用する機械等については、事業内容の後に（共同）を入れること。一つの事業実施主体内で複数台の共同利用機械等を導入する場合は、機械等１台ごとに（共同１）、（共同２）と区別できるよう記入すること。</t>
    <phoneticPr fontId="1"/>
  </si>
  <si>
    <t>また、「事業量」から「竣工（予定）年月日」については、共同利用をする者のうち1名のみ記載し、それ以外の者は、事業内容と備考欄のみ記入すること。</t>
    <phoneticPr fontId="1"/>
  </si>
  <si>
    <t>経営開始年月日
（新規就農者のみ）</t>
    <rPh sb="0" eb="2">
      <t>ケイエイ</t>
    </rPh>
    <rPh sb="2" eb="4">
      <t>カイシ</t>
    </rPh>
    <rPh sb="4" eb="7">
      <t>ネンガッピ</t>
    </rPh>
    <rPh sb="9" eb="11">
      <t>シンキ</t>
    </rPh>
    <phoneticPr fontId="1"/>
  </si>
  <si>
    <t>有機農産物に取り組む場合　：　有機農産物認定書（見込まれる者は認定申請書案）の写し</t>
    <rPh sb="0" eb="2">
      <t>ユウキ</t>
    </rPh>
    <rPh sb="2" eb="5">
      <t>ノウサンブツ</t>
    </rPh>
    <rPh sb="6" eb="7">
      <t>ト</t>
    </rPh>
    <rPh sb="8" eb="9">
      <t>ク</t>
    </rPh>
    <rPh sb="10" eb="12">
      <t>バアイ</t>
    </rPh>
    <rPh sb="15" eb="17">
      <t>ユウキ</t>
    </rPh>
    <rPh sb="17" eb="20">
      <t>ノウサンブツ</t>
    </rPh>
    <rPh sb="20" eb="22">
      <t>ニンテイ</t>
    </rPh>
    <rPh sb="22" eb="23">
      <t>ショ</t>
    </rPh>
    <rPh sb="24" eb="26">
      <t>ミコ</t>
    </rPh>
    <rPh sb="29" eb="30">
      <t>モノ</t>
    </rPh>
    <rPh sb="31" eb="33">
      <t>ニンテイ</t>
    </rPh>
    <rPh sb="33" eb="35">
      <t>シンセイ</t>
    </rPh>
    <rPh sb="35" eb="36">
      <t>ショ</t>
    </rPh>
    <rPh sb="36" eb="37">
      <t>アン</t>
    </rPh>
    <rPh sb="39" eb="40">
      <t>ウツ</t>
    </rPh>
    <phoneticPr fontId="3"/>
  </si>
  <si>
    <t>ー　１</t>
    <phoneticPr fontId="1"/>
  </si>
  <si>
    <t>ー　２</t>
    <phoneticPr fontId="1"/>
  </si>
  <si>
    <t>ー　３</t>
    <phoneticPr fontId="1"/>
  </si>
  <si>
    <t>ー　４</t>
    <phoneticPr fontId="1"/>
  </si>
  <si>
    <t>ー　５</t>
    <phoneticPr fontId="1"/>
  </si>
  <si>
    <t>ー　６</t>
    <phoneticPr fontId="1"/>
  </si>
  <si>
    <t>ー　10</t>
    <phoneticPr fontId="1"/>
  </si>
  <si>
    <t>ー　９</t>
    <phoneticPr fontId="1"/>
  </si>
  <si>
    <t>ー　８</t>
    <phoneticPr fontId="1"/>
  </si>
  <si>
    <t>ー　７</t>
    <phoneticPr fontId="1"/>
  </si>
  <si>
    <t>担保</t>
    <rPh sb="0" eb="2">
      <t>タンポ</t>
    </rPh>
    <phoneticPr fontId="1"/>
  </si>
  <si>
    <t>※</t>
    <phoneticPr fontId="1"/>
  </si>
  <si>
    <t>「GAP等の取組」欄は、実施要領別表６から受益者が取り組むGAP等の種類を選択すること。</t>
    <rPh sb="9" eb="10">
      <t>ラン</t>
    </rPh>
    <rPh sb="21" eb="24">
      <t>ジュエキシャ</t>
    </rPh>
    <phoneticPr fontId="1"/>
  </si>
  <si>
    <t>「中山間」欄は、受益地がチャレンジ中山間かつ中山間地域等に該当する場合には、○を記入すること。</t>
    <rPh sb="1" eb="4">
      <t>チュウサンカン</t>
    </rPh>
    <rPh sb="5" eb="6">
      <t>ラン</t>
    </rPh>
    <rPh sb="8" eb="11">
      <t>ジュエキチ</t>
    </rPh>
    <rPh sb="17" eb="20">
      <t>チュウサンカン</t>
    </rPh>
    <rPh sb="22" eb="28">
      <t>チュウサンカンチイキトウ</t>
    </rPh>
    <rPh sb="29" eb="31">
      <t>ガイトウ</t>
    </rPh>
    <rPh sb="33" eb="35">
      <t>バアイ</t>
    </rPh>
    <rPh sb="40" eb="42">
      <t>キニュウ</t>
    </rPh>
    <phoneticPr fontId="1"/>
  </si>
  <si>
    <t>事業量単位</t>
    <rPh sb="0" eb="3">
      <t>ジギョウリョウ</t>
    </rPh>
    <rPh sb="3" eb="5">
      <t>タンイ</t>
    </rPh>
    <phoneticPr fontId="1"/>
  </si>
  <si>
    <t>㎡</t>
    <phoneticPr fontId="1"/>
  </si>
  <si>
    <t>台</t>
    <rPh sb="0" eb="1">
      <t>ダイ</t>
    </rPh>
    <phoneticPr fontId="1"/>
  </si>
  <si>
    <t>基</t>
    <rPh sb="0" eb="1">
      <t>キ</t>
    </rPh>
    <phoneticPr fontId="1"/>
  </si>
  <si>
    <t>式</t>
    <rPh sb="0" eb="1">
      <t>シキ</t>
    </rPh>
    <phoneticPr fontId="1"/>
  </si>
  <si>
    <t>a</t>
  </si>
  <si>
    <t>消費税法第60条第４項に定める法人等</t>
    <rPh sb="0" eb="4">
      <t>ショウヒゼイホウ</t>
    </rPh>
    <rPh sb="4" eb="5">
      <t>ダイ</t>
    </rPh>
    <rPh sb="7" eb="8">
      <t>ジョウ</t>
    </rPh>
    <rPh sb="8" eb="9">
      <t>ダイ</t>
    </rPh>
    <rPh sb="10" eb="11">
      <t>コウ</t>
    </rPh>
    <rPh sb="12" eb="13">
      <t>サダ</t>
    </rPh>
    <rPh sb="15" eb="18">
      <t>ホウジントウ</t>
    </rPh>
    <phoneticPr fontId="1"/>
  </si>
  <si>
    <t>免税</t>
    <rPh sb="0" eb="2">
      <t>メンゼイ</t>
    </rPh>
    <phoneticPr fontId="1"/>
  </si>
  <si>
    <t>果樹経営対策事業を活用する場合は、補助率の後ろに（果樹経）がある補助率を選択すること。</t>
    <phoneticPr fontId="1"/>
  </si>
  <si>
    <t>県費</t>
    <rPh sb="0" eb="2">
      <t>ケンピ</t>
    </rPh>
    <phoneticPr fontId="1"/>
  </si>
  <si>
    <t>市町費</t>
    <rPh sb="0" eb="3">
      <t>シマチヒ</t>
    </rPh>
    <phoneticPr fontId="1"/>
  </si>
  <si>
    <t>総事業費</t>
    <rPh sb="0" eb="4">
      <t>ソウジギョウヒ</t>
    </rPh>
    <phoneticPr fontId="1"/>
  </si>
  <si>
    <t>総事業費</t>
    <rPh sb="0" eb="4">
      <t>ソウジギョウヒ</t>
    </rPh>
    <phoneticPr fontId="1"/>
  </si>
  <si>
    <t>県費</t>
    <rPh sb="0" eb="2">
      <t>ケンピ</t>
    </rPh>
    <phoneticPr fontId="1"/>
  </si>
  <si>
    <t>市町費</t>
    <rPh sb="0" eb="3">
      <t>シマチヒ</t>
    </rPh>
    <phoneticPr fontId="1"/>
  </si>
  <si>
    <t>補助金の交付を受けて整備する物件を担保に供し、金融機関から融資を受ける場合、「担保」欄に○を記入すること。</t>
    <rPh sb="35" eb="37">
      <t>バアイ</t>
    </rPh>
    <rPh sb="46" eb="48">
      <t>キニュウ</t>
    </rPh>
    <phoneticPr fontId="1"/>
  </si>
  <si>
    <t>補助残融資</t>
    <rPh sb="0" eb="3">
      <t>ホジョザン</t>
    </rPh>
    <rPh sb="3" eb="5">
      <t>ユウシ</t>
    </rPh>
    <phoneticPr fontId="1"/>
  </si>
  <si>
    <t>補助残について融資を受ける予定の場合には、「補助残融資」欄に融資名、金額、借入予定時期を記入し、金融機関への相談状況等がわかる書類を添付すること。</t>
    <rPh sb="22" eb="25">
      <t>ホジョザン</t>
    </rPh>
    <rPh sb="25" eb="27">
      <t>ユウシ</t>
    </rPh>
    <rPh sb="28" eb="29">
      <t>ラン</t>
    </rPh>
    <phoneticPr fontId="1"/>
  </si>
  <si>
    <t>補助残融資</t>
    <rPh sb="0" eb="5">
      <t>ホジョザンユウシ</t>
    </rPh>
    <phoneticPr fontId="1"/>
  </si>
  <si>
    <t>別記１の６のなお書きに該当する場合、育苗ハウスや管理室等を整備する場合等　：　機械・施設規模決定計算書</t>
    <rPh sb="0" eb="2">
      <t>ベッキ</t>
    </rPh>
    <rPh sb="8" eb="9">
      <t>ガ</t>
    </rPh>
    <rPh sb="11" eb="13">
      <t>ガイトウ</t>
    </rPh>
    <rPh sb="15" eb="17">
      <t>バアイ</t>
    </rPh>
    <rPh sb="18" eb="20">
      <t>イクビョウ</t>
    </rPh>
    <rPh sb="24" eb="27">
      <t>カンリシツ</t>
    </rPh>
    <rPh sb="27" eb="28">
      <t>ナド</t>
    </rPh>
    <rPh sb="29" eb="31">
      <t>セイビ</t>
    </rPh>
    <rPh sb="33" eb="35">
      <t>バアイ</t>
    </rPh>
    <rPh sb="35" eb="36">
      <t>ナド</t>
    </rPh>
    <phoneticPr fontId="1"/>
  </si>
  <si>
    <t>概算設計書、見積書、代行施行料計算書等、事業費の積算根拠となる資料</t>
    <rPh sb="10" eb="12">
      <t>ダイコウ</t>
    </rPh>
    <rPh sb="12" eb="14">
      <t>セコウ</t>
    </rPh>
    <rPh sb="14" eb="15">
      <t>リョウ</t>
    </rPh>
    <rPh sb="15" eb="18">
      <t>ケイサンショ</t>
    </rPh>
    <rPh sb="18" eb="19">
      <t>ナド</t>
    </rPh>
    <phoneticPr fontId="1"/>
  </si>
  <si>
    <t>中古ハウスリノベーション対策に取り組む場合　：　中古園芸用ハウス等の経過年数がわかる資料（又は耐用年数が経過していることがわかる資料）、事業実施後７年以上利用可能であることが確認できる資料、</t>
    <rPh sb="0" eb="2">
      <t>チュウコ</t>
    </rPh>
    <rPh sb="12" eb="14">
      <t>タイサク</t>
    </rPh>
    <rPh sb="24" eb="26">
      <t>チュウコ</t>
    </rPh>
    <rPh sb="26" eb="29">
      <t>エンゲイヨウ</t>
    </rPh>
    <rPh sb="32" eb="33">
      <t>ナド</t>
    </rPh>
    <rPh sb="34" eb="38">
      <t>ケイカネンスウ</t>
    </rPh>
    <rPh sb="45" eb="46">
      <t>マタ</t>
    </rPh>
    <rPh sb="47" eb="51">
      <t>タイヨウネンスウ</t>
    </rPh>
    <rPh sb="52" eb="54">
      <t>ケイカ</t>
    </rPh>
    <rPh sb="64" eb="66">
      <t>シリョウ</t>
    </rPh>
    <phoneticPr fontId="1"/>
  </si>
  <si>
    <t>　　　　　　　　　　　　　　　　　　　　　　　　中古園芸用ハウス等の持ち主と事業実施主体の受益者全てが３親等内の親族ではない旨の誓約書（任意の様式）</t>
    <rPh sb="24" eb="26">
      <t>チュウコ</t>
    </rPh>
    <rPh sb="26" eb="29">
      <t>エンゲイヨウ</t>
    </rPh>
    <rPh sb="32" eb="33">
      <t>ナド</t>
    </rPh>
    <rPh sb="34" eb="35">
      <t>モ</t>
    </rPh>
    <rPh sb="36" eb="37">
      <t>ヌシ</t>
    </rPh>
    <rPh sb="38" eb="40">
      <t>ジギョウ</t>
    </rPh>
    <rPh sb="40" eb="42">
      <t>ジッシ</t>
    </rPh>
    <rPh sb="42" eb="44">
      <t>シュタイ</t>
    </rPh>
    <rPh sb="45" eb="48">
      <t>ジュエキシャ</t>
    </rPh>
    <rPh sb="48" eb="49">
      <t>スベ</t>
    </rPh>
    <rPh sb="52" eb="54">
      <t>シントウ</t>
    </rPh>
    <rPh sb="54" eb="55">
      <t>ナイ</t>
    </rPh>
    <rPh sb="56" eb="58">
      <t>シンゾク</t>
    </rPh>
    <rPh sb="62" eb="63">
      <t>ムネ</t>
    </rPh>
    <rPh sb="64" eb="67">
      <t>セイヤクショ</t>
    </rPh>
    <rPh sb="68" eb="70">
      <t>ニンイ</t>
    </rPh>
    <rPh sb="71" eb="73">
      <t>ヨウシキ</t>
    </rPh>
    <phoneticPr fontId="1"/>
  </si>
  <si>
    <t>３．事業内容</t>
    <rPh sb="2" eb="6">
      <t>ジギョウナイヨウ</t>
    </rPh>
    <phoneticPr fontId="1"/>
  </si>
  <si>
    <t>数値目標の根拠・検証方法</t>
    <phoneticPr fontId="1"/>
  </si>
  <si>
    <t>別紙Ｃ</t>
    <rPh sb="0" eb="2">
      <t>ベッシ</t>
    </rPh>
    <phoneticPr fontId="1"/>
  </si>
  <si>
    <t>ステップアップ計画書（ステップアップ実施状況報告書兼事業評価報告書）</t>
    <rPh sb="7" eb="10">
      <t>ケイカクショ</t>
    </rPh>
    <rPh sb="18" eb="25">
      <t>ジッシジョウキョウホウコクショ</t>
    </rPh>
    <rPh sb="25" eb="26">
      <t>ケン</t>
    </rPh>
    <rPh sb="26" eb="33">
      <t>ジギョウヒョウカホウコクショ</t>
    </rPh>
    <phoneticPr fontId="1"/>
  </si>
  <si>
    <t>受益者名</t>
    <rPh sb="0" eb="2">
      <t>ジュエキ</t>
    </rPh>
    <rPh sb="3" eb="4">
      <t>メイ</t>
    </rPh>
    <phoneticPr fontId="1"/>
  </si>
  <si>
    <t>品目</t>
    <rPh sb="0" eb="2">
      <t>ヒンモク</t>
    </rPh>
    <phoneticPr fontId="1"/>
  </si>
  <si>
    <t>（Ａ）各経営体における佐賀さいこうモデルへのステップアップ</t>
    <phoneticPr fontId="1"/>
  </si>
  <si>
    <t>【現状値】</t>
    <rPh sb="1" eb="4">
      <t>ゲンジョウチ</t>
    </rPh>
    <phoneticPr fontId="1"/>
  </si>
  <si>
    <t>令和　年（直近年）</t>
    <rPh sb="0" eb="2">
      <t>レイワ</t>
    </rPh>
    <rPh sb="3" eb="4">
      <t>ネン</t>
    </rPh>
    <rPh sb="5" eb="8">
      <t>チョッキンネン</t>
    </rPh>
    <phoneticPr fontId="1"/>
  </si>
  <si>
    <t>令和　年（２年前）</t>
    <rPh sb="0" eb="2">
      <t>レイワ</t>
    </rPh>
    <rPh sb="3" eb="4">
      <t>トシ</t>
    </rPh>
    <rPh sb="6" eb="8">
      <t>ネンマエ</t>
    </rPh>
    <phoneticPr fontId="1"/>
  </si>
  <si>
    <t>令和　年（３年前）</t>
    <rPh sb="0" eb="2">
      <t>レイワ</t>
    </rPh>
    <rPh sb="3" eb="4">
      <t>トシ</t>
    </rPh>
    <rPh sb="6" eb="8">
      <t>ネンマエ</t>
    </rPh>
    <phoneticPr fontId="1"/>
  </si>
  <si>
    <t>直近３か年平均</t>
    <rPh sb="0" eb="2">
      <t>チョッキン</t>
    </rPh>
    <rPh sb="4" eb="5">
      <t>ネン</t>
    </rPh>
    <rPh sb="5" eb="7">
      <t>ヘイキン</t>
    </rPh>
    <phoneticPr fontId="1"/>
  </si>
  <si>
    <t>作付面積（㎡）</t>
    <rPh sb="0" eb="4">
      <t>サクツケメンセキ</t>
    </rPh>
    <phoneticPr fontId="1"/>
  </si>
  <si>
    <t>販売額（円）</t>
    <rPh sb="0" eb="3">
      <t>ハンバイガク</t>
    </rPh>
    <rPh sb="4" eb="5">
      <t>エン</t>
    </rPh>
    <phoneticPr fontId="1"/>
  </si>
  <si>
    <t>受益品目</t>
    <rPh sb="0" eb="4">
      <t>ジュエキヒンモク</t>
    </rPh>
    <phoneticPr fontId="1"/>
  </si>
  <si>
    <t>上記以外の園芸品目</t>
    <rPh sb="0" eb="4">
      <t>ジョウキイガイ</t>
    </rPh>
    <rPh sb="5" eb="9">
      <t>エンゲイヒンモク</t>
    </rPh>
    <phoneticPr fontId="1"/>
  </si>
  <si>
    <t>経営モデル</t>
    <rPh sb="0" eb="2">
      <t>ケイエイ</t>
    </rPh>
    <phoneticPr fontId="1"/>
  </si>
  <si>
    <t>【目標値】</t>
    <rPh sb="1" eb="4">
      <t>モクヒョウチ</t>
    </rPh>
    <phoneticPr fontId="1"/>
  </si>
  <si>
    <t>現状値</t>
    <rPh sb="0" eb="3">
      <t>ゲンジョウチ</t>
    </rPh>
    <phoneticPr fontId="1"/>
  </si>
  <si>
    <t>目標値</t>
    <rPh sb="0" eb="3">
      <t>モクヒョウチ</t>
    </rPh>
    <phoneticPr fontId="1"/>
  </si>
  <si>
    <t>受益品目の作付面積の1.2倍以上の増加を要因として販売額１億円以上が達成されること。</t>
    <rPh sb="0" eb="2">
      <t>ジュエキ</t>
    </rPh>
    <rPh sb="2" eb="4">
      <t>ヒンモク</t>
    </rPh>
    <rPh sb="5" eb="9">
      <t>サクツケメンセキ</t>
    </rPh>
    <rPh sb="13" eb="16">
      <t>バイイジョウ</t>
    </rPh>
    <rPh sb="17" eb="19">
      <t>ゾウカ</t>
    </rPh>
    <rPh sb="20" eb="22">
      <t>ヨウイン</t>
    </rPh>
    <rPh sb="25" eb="28">
      <t>ハンハ</t>
    </rPh>
    <rPh sb="29" eb="31">
      <t>オクエン</t>
    </rPh>
    <rPh sb="31" eb="33">
      <t>イジョウ</t>
    </rPh>
    <rPh sb="34" eb="36">
      <t>タッセイ</t>
    </rPh>
    <phoneticPr fontId="1"/>
  </si>
  <si>
    <t>成果目標の
根拠・検証方法</t>
    <rPh sb="0" eb="4">
      <t>セイカモクヒョウ</t>
    </rPh>
    <rPh sb="6" eb="8">
      <t>コンキョ</t>
    </rPh>
    <rPh sb="9" eb="13">
      <t>ケンショウホウホウ</t>
    </rPh>
    <phoneticPr fontId="1"/>
  </si>
  <si>
    <t>※</t>
  </si>
  <si>
    <t>園芸品目にかかる販売額、作付面積がわかる資料（青色申告決算書の写し等）を添付すること。</t>
    <rPh sb="0" eb="4">
      <t>エンゲイヒンモク</t>
    </rPh>
    <rPh sb="8" eb="11">
      <t>ハンバイガク</t>
    </rPh>
    <rPh sb="12" eb="16">
      <t>サクツケメンセキ</t>
    </rPh>
    <rPh sb="20" eb="22">
      <t>シリョウ</t>
    </rPh>
    <rPh sb="23" eb="30">
      <t>アオイロシンコクケッサンショ</t>
    </rPh>
    <rPh sb="31" eb="32">
      <t>ウツ</t>
    </rPh>
    <rPh sb="33" eb="34">
      <t>ナド</t>
    </rPh>
    <rPh sb="36" eb="38">
      <t>テンプ</t>
    </rPh>
    <phoneticPr fontId="3"/>
  </si>
  <si>
    <t>【実績】（実施状況報告書兼事業評価報告書、改善状況報告書に添付の際に記入）</t>
    <rPh sb="1" eb="3">
      <t>ジッセキ</t>
    </rPh>
    <rPh sb="5" eb="12">
      <t>ジッシジョウキョウホウコクショ</t>
    </rPh>
    <rPh sb="12" eb="13">
      <t>ケン</t>
    </rPh>
    <rPh sb="13" eb="20">
      <t>ジギョウヒョウカホウコクショ</t>
    </rPh>
    <rPh sb="21" eb="28">
      <t>カイゼンジョウキョウホウコクショ</t>
    </rPh>
    <rPh sb="29" eb="31">
      <t>テンプ</t>
    </rPh>
    <rPh sb="32" eb="33">
      <t>サイ</t>
    </rPh>
    <rPh sb="34" eb="36">
      <t>キニュウ</t>
    </rPh>
    <phoneticPr fontId="1"/>
  </si>
  <si>
    <t>事業実施年度</t>
    <rPh sb="0" eb="6">
      <t>ジギョウジッシネンド</t>
    </rPh>
    <phoneticPr fontId="1"/>
  </si>
  <si>
    <t>２年目</t>
    <rPh sb="1" eb="3">
      <t>ネンメ</t>
    </rPh>
    <phoneticPr fontId="1"/>
  </si>
  <si>
    <t>３年目（目標年度）</t>
    <rPh sb="1" eb="3">
      <t>ネンメ</t>
    </rPh>
    <rPh sb="4" eb="8">
      <t>モクヒョウネンド</t>
    </rPh>
    <phoneticPr fontId="1"/>
  </si>
  <si>
    <t>達成率</t>
    <rPh sb="0" eb="3">
      <t>タッセイリツ</t>
    </rPh>
    <phoneticPr fontId="1"/>
  </si>
  <si>
    <t>（Ｂ）各経営体における作付面積の拡大（1.5倍以上）</t>
    <phoneticPr fontId="1"/>
  </si>
  <si>
    <t>【現状値・目標値】</t>
    <rPh sb="1" eb="4">
      <t>ゲンジョウチ</t>
    </rPh>
    <rPh sb="5" eb="8">
      <t>モクヒョウチ</t>
    </rPh>
    <phoneticPr fontId="1"/>
  </si>
  <si>
    <t>現状</t>
    <rPh sb="0" eb="2">
      <t>ゲンジョウ</t>
    </rPh>
    <phoneticPr fontId="1"/>
  </si>
  <si>
    <t>目標</t>
    <rPh sb="0" eb="2">
      <t>モクヒョウ</t>
    </rPh>
    <phoneticPr fontId="1"/>
  </si>
  <si>
    <t>上記以外の園芸品目</t>
    <phoneticPr fontId="1"/>
  </si>
  <si>
    <t>園芸品目にかかる作付面積がわかる資料（青色申告決算書の写し等）を添付すること。</t>
    <rPh sb="0" eb="4">
      <t>エンゲイヒンモク</t>
    </rPh>
    <rPh sb="8" eb="12">
      <t>サクツケメンセキ</t>
    </rPh>
    <rPh sb="16" eb="18">
      <t>シリョウ</t>
    </rPh>
    <rPh sb="19" eb="26">
      <t>アオイロシンコクケッサンショ</t>
    </rPh>
    <rPh sb="27" eb="28">
      <t>ウツ</t>
    </rPh>
    <rPh sb="29" eb="30">
      <t>ナド</t>
    </rPh>
    <rPh sb="32" eb="34">
      <t>テンプ</t>
    </rPh>
    <phoneticPr fontId="3"/>
  </si>
  <si>
    <t>３年目（目標年度）</t>
    <rPh sb="1" eb="3">
      <t>ネンメ</t>
    </rPh>
    <rPh sb="4" eb="6">
      <t>モクヒョウ</t>
    </rPh>
    <rPh sb="6" eb="8">
      <t>ネンド</t>
    </rPh>
    <phoneticPr fontId="1"/>
  </si>
  <si>
    <t>選択していない成果目標にかかる記入欄は削除して提出してください。</t>
    <rPh sb="0" eb="2">
      <t>センタク</t>
    </rPh>
    <phoneticPr fontId="1"/>
  </si>
  <si>
    <t>（別紙Ｄ）</t>
  </si>
  <si>
    <t>誓　　　　約　　　　書</t>
  </si>
  <si>
    <t>記</t>
  </si>
  <si>
    <t>１　自己または団体の構成員が、次のいずれにも該当する者ではありません。</t>
  </si>
  <si>
    <t>（３）暴力団員でなくなった日から５年を経過しない者</t>
  </si>
  <si>
    <t>（６）暴力団又は暴力団員と社会的に非難されるべき関係を有している者</t>
  </si>
  <si>
    <t>（７）暴力団又は暴力団員であることを知りながらこれらを利用している者</t>
  </si>
  <si>
    <t>　　　　　　　</t>
  </si>
  <si>
    <t>連絡先を確認することができる書面を添付すること。ただし、他の方法により申請の確認を行う</t>
  </si>
  <si>
    <t>ことができる場合は、この限りでない。</t>
  </si>
  <si>
    <t>に同意します。</t>
    <phoneticPr fontId="1"/>
  </si>
  <si>
    <t>　私は、下記の事項について誓約します。</t>
    <phoneticPr fontId="1"/>
  </si>
  <si>
    <t>　なお、県が必要な場合には、佐賀県警察本部に照会することについて承諾します。</t>
    <phoneticPr fontId="1"/>
  </si>
  <si>
    <t>（１）暴力団（暴力団員による不当な行為の防止等に関する法律（平成３年法律第７７号）第２条</t>
    <phoneticPr fontId="1"/>
  </si>
  <si>
    <t>（２）暴力団員（暴力団員による不当な行為の防止等に関する法律第２条第６号に規定する暴力団</t>
    <phoneticPr fontId="1"/>
  </si>
  <si>
    <t>　　第２号に規定する暴力団をいう。以下同じ。）</t>
    <phoneticPr fontId="1"/>
  </si>
  <si>
    <t>　　員をいう。以下同じ。）</t>
    <phoneticPr fontId="1"/>
  </si>
  <si>
    <t>（４）自己、自社若しくは第三者の不正な利益を図る目的又は第三者に損害を与える目的をもって</t>
    <phoneticPr fontId="1"/>
  </si>
  <si>
    <t>　　暴力団又は暴力団員を利用している者</t>
    <phoneticPr fontId="1"/>
  </si>
  <si>
    <t>（５）暴力団又は暴力団員に対して資金等を提供し、又は便宜を供与する等、直接的又は積極的に</t>
    <phoneticPr fontId="1"/>
  </si>
  <si>
    <t>　　暴力団の維持運営に協力し、又は関与している者</t>
    <phoneticPr fontId="1"/>
  </si>
  <si>
    <t>２　１の（２）から（７）までに掲げる者が、その経営に実質的に関与している法人その他の団体</t>
    <phoneticPr fontId="1"/>
  </si>
  <si>
    <t>　又は個人ではありません。</t>
    <phoneticPr fontId="1"/>
  </si>
  <si>
    <t>○○　　年　　月　　日　　　</t>
    <phoneticPr fontId="1"/>
  </si>
  <si>
    <t>　佐賀県知事　様</t>
    <phoneticPr fontId="1"/>
  </si>
  <si>
    <t>　　　　　　　生年月日　（昭和・平成）　　年　　月　　日</t>
    <phoneticPr fontId="1"/>
  </si>
  <si>
    <t>　県では、行政事務全般から暴力団等を排除するため、申請者に暴力団等でない旨の誓約をお願いしています。なお、内容確認のために佐賀県警察本部へ照会を行う場合があります。
　この様式に記載された個人情報は、さが園芸888整備支援事業に関する事務の目的を達成するため及び誓約事項の確認のために使用します。</t>
    <phoneticPr fontId="1"/>
  </si>
  <si>
    <t>自署を付記し、法人代表者の氏名を記名とすることができる。</t>
    <phoneticPr fontId="1"/>
  </si>
  <si>
    <t>注　１　</t>
    <phoneticPr fontId="1"/>
  </si>
  <si>
    <t>氏名欄は、本人が自署すること。ただし、申請者が法人の場合は、本申請に係る責任者の氏名の</t>
    <phoneticPr fontId="1"/>
  </si>
  <si>
    <t>申請者が法人の場合にあっては、担当部署の責任者 及び担当者の所属部署、役職、氏名及び</t>
    <phoneticPr fontId="1"/>
  </si>
  <si>
    <t>　　２　</t>
    <phoneticPr fontId="1"/>
  </si>
  <si>
    <t>〔代表者の住所又は事務所所在地 〕</t>
    <phoneticPr fontId="1"/>
  </si>
  <si>
    <t>〔団体名、代表者の氏名及び代表者の生年月日 〕</t>
    <phoneticPr fontId="1"/>
  </si>
  <si>
    <t>代表者職名</t>
    <phoneticPr fontId="1"/>
  </si>
  <si>
    <t>住所</t>
    <phoneticPr fontId="1"/>
  </si>
  <si>
    <t>団体名</t>
    <phoneticPr fontId="1"/>
  </si>
  <si>
    <t xml:space="preserve">(ふりがな) </t>
    <phoneticPr fontId="1"/>
  </si>
  <si>
    <t>生年月日</t>
    <rPh sb="0" eb="4">
      <t>セイネンガッピ</t>
    </rPh>
    <phoneticPr fontId="1"/>
  </si>
  <si>
    <t>　また、照会で確認された情報は、今後、私が県と行う他の契約等における身分確認に利用すること</t>
    <phoneticPr fontId="1"/>
  </si>
  <si>
    <t>（昭和・平成）　　年　　月　　日</t>
    <phoneticPr fontId="1"/>
  </si>
  <si>
    <t>　　　　　・無断利用によって育成者が被った損害の賠償</t>
  </si>
  <si>
    <t>　　　　　・10年以下の懲役または、1,000万円以下の罰金（法人は３億円）</t>
  </si>
  <si>
    <t>　　（参考）種苗法違反の罰則</t>
  </si>
  <si>
    <t>　私は、下記の事項を確認し、遵守することを誓約します。</t>
  </si>
  <si>
    <t>種苗法に関する誓約書</t>
  </si>
  <si>
    <t>（市町長経由）</t>
  </si>
  <si>
    <t>佐賀県知事　　　　　　様</t>
  </si>
  <si>
    <t>※）氏名欄は、本人が自署すること。ただし、申請者が法人の場合は、本申請に係る責任者の氏名の</t>
    <phoneticPr fontId="1"/>
  </si>
  <si>
    <t>□他人の畑から苗や穂木を無断で採取しません。</t>
    <phoneticPr fontId="1"/>
  </si>
  <si>
    <t>□育成者権者に無断で苗の増殖や高接をしません。</t>
    <phoneticPr fontId="1"/>
  </si>
  <si>
    <t>□無断で増殖した苗や穂木を第三者に譲渡しません。</t>
    <phoneticPr fontId="1"/>
  </si>
  <si>
    <t>□無断で増殖した苗や穂木を第三者から譲受しません</t>
    <phoneticPr fontId="1"/>
  </si>
  <si>
    <t>□佐賀県登録品種について、育成者権者に無断で第三者に譲渡しません。</t>
    <phoneticPr fontId="1"/>
  </si>
  <si>
    <t>□生産地域が県内に制限されている品種については、県外で生産しません。</t>
    <phoneticPr fontId="1"/>
  </si>
  <si>
    <t>□県内で生産が認められていない他県の登録品種については、育成者権者に無断で苗や穂木の譲受</t>
    <phoneticPr fontId="1"/>
  </si>
  <si>
    <t>や栽培をしません。</t>
    <phoneticPr fontId="1"/>
  </si>
  <si>
    <t>□第三者による苗や穂木の盗難を防止するため、圃場を厳重に管理するとともに、収穫が終了した</t>
    <phoneticPr fontId="1"/>
  </si>
  <si>
    <t>　苗や果樹のせん定枝は適切に処分（焼却・粉砕）します。</t>
    <phoneticPr fontId="1"/>
  </si>
  <si>
    <t>□種苗法や県育成品種の許諾方針に違反すると思われる行為を発見した場合は県に通報します。</t>
    <phoneticPr fontId="1"/>
  </si>
  <si>
    <t>□種苗法違反を犯した場合の罰則を理解しています。</t>
    <phoneticPr fontId="1"/>
  </si>
  <si>
    <t>事業実施主体名</t>
  </si>
  <si>
    <t>事業実施主体名</t>
    <phoneticPr fontId="1"/>
  </si>
  <si>
    <t>受益農家氏名(※)</t>
    <phoneticPr fontId="1"/>
  </si>
  <si>
    <t xml:space="preserve">    自署を付記し、法人代表者の氏名を記名とすることができる。</t>
    <phoneticPr fontId="1"/>
  </si>
  <si>
    <t>（１）保険等名</t>
  </si>
  <si>
    <t>２　加入を予定している保険等の概要</t>
  </si>
  <si>
    <t>（３）施設・機械の所在地</t>
  </si>
  <si>
    <t>（２）施設・機械の名称、構造及び規格、規模等</t>
  </si>
  <si>
    <t>１　施設・機械の概要</t>
  </si>
  <si>
    <t>　私は、施設・機械の引き渡し又は納品後速やかに、保険等（※２）に加入することを誓約します。</t>
  </si>
  <si>
    <t>国の共済制度又は民間の保険等への加入に関する誓約書</t>
  </si>
  <si>
    <t>代表者職名・氏名（※１）</t>
  </si>
  <si>
    <t>住　　所</t>
  </si>
  <si>
    <t>（別紙Ｆ）</t>
  </si>
  <si>
    <t>※１）氏名欄は、本人が自署すること。ただし、申請者が法人の場合は、本申請に係る責任者の氏名</t>
    <phoneticPr fontId="1"/>
  </si>
  <si>
    <t>※２）施設においては国の共済制度又は農業共済組合の建物共済等（天災等に対する補償を必須とす</t>
    <phoneticPr fontId="1"/>
  </si>
  <si>
    <t>　　　の自署を付記し、法人代表者の氏名を記名とすることができる。</t>
    <phoneticPr fontId="1"/>
  </si>
  <si>
    <t>　　　る）、機械においては農業共済組合の農機具共済等（盗難保険及び天災等に対する補償を必須</t>
    <phoneticPr fontId="1"/>
  </si>
  <si>
    <t>　　　とする）とする。</t>
    <phoneticPr fontId="1"/>
  </si>
  <si>
    <t>（１）補助事業名及び実施年度</t>
    <phoneticPr fontId="1"/>
  </si>
  <si>
    <t>さが園芸888整備支援事業</t>
    <phoneticPr fontId="1"/>
  </si>
  <si>
    <t>令和○年度</t>
    <rPh sb="0" eb="2">
      <t>レイワ</t>
    </rPh>
    <rPh sb="3" eb="5">
      <t>ネンド</t>
    </rPh>
    <phoneticPr fontId="1"/>
  </si>
  <si>
    <t>別紙C（成果目標が（A）又は（B）の場合</t>
    <rPh sb="0" eb="2">
      <t>ベッシ</t>
    </rPh>
    <rPh sb="4" eb="8">
      <t>セイカモクヒョウ</t>
    </rPh>
    <rPh sb="12" eb="13">
      <t>マタ</t>
    </rPh>
    <rPh sb="18" eb="20">
      <t>バアイ</t>
    </rPh>
    <phoneticPr fontId="1"/>
  </si>
  <si>
    <t>業者に事業費の支払いを行った期日が確認できる通帳の写し等（初回の実施状況報告の場合のみ）</t>
    <rPh sb="0" eb="2">
      <t>ギョウシャ</t>
    </rPh>
    <rPh sb="3" eb="6">
      <t>ジギョウヒ</t>
    </rPh>
    <rPh sb="7" eb="9">
      <t>シハラ</t>
    </rPh>
    <rPh sb="11" eb="12">
      <t>オコナ</t>
    </rPh>
    <rPh sb="14" eb="16">
      <t>キジツ</t>
    </rPh>
    <rPh sb="17" eb="19">
      <t>カクニン</t>
    </rPh>
    <rPh sb="22" eb="24">
      <t>ツウチョウ</t>
    </rPh>
    <rPh sb="25" eb="26">
      <t>ウツ</t>
    </rPh>
    <rPh sb="27" eb="28">
      <t>トウ</t>
    </rPh>
    <rPh sb="29" eb="31">
      <t>ショカイ</t>
    </rPh>
    <rPh sb="32" eb="34">
      <t>ジッシ</t>
    </rPh>
    <rPh sb="34" eb="36">
      <t>ジョウキョウ</t>
    </rPh>
    <rPh sb="36" eb="38">
      <t>ホウコク</t>
    </rPh>
    <rPh sb="39" eb="41">
      <t>バアイ</t>
    </rPh>
    <phoneticPr fontId="7"/>
  </si>
  <si>
    <t>４　その他（添付資料）</t>
    <rPh sb="4" eb="5">
      <t>タ</t>
    </rPh>
    <rPh sb="6" eb="8">
      <t>テンプ</t>
    </rPh>
    <rPh sb="8" eb="10">
      <t>シリョウ</t>
    </rPh>
    <phoneticPr fontId="7"/>
  </si>
  <si>
    <t>２．事業実施後の状況及び事業の効果等が達成されていない場合にのみ記載すること。</t>
    <rPh sb="2" eb="4">
      <t>ジギョウ</t>
    </rPh>
    <rPh sb="4" eb="6">
      <t>ジッシ</t>
    </rPh>
    <rPh sb="6" eb="7">
      <t>ゴ</t>
    </rPh>
    <rPh sb="8" eb="10">
      <t>ジョウキョウ</t>
    </rPh>
    <rPh sb="10" eb="11">
      <t>オヨ</t>
    </rPh>
    <rPh sb="12" eb="14">
      <t>ジギョウ</t>
    </rPh>
    <rPh sb="15" eb="17">
      <t>コウカ</t>
    </rPh>
    <rPh sb="17" eb="18">
      <t>トウ</t>
    </rPh>
    <rPh sb="19" eb="21">
      <t>タッセイ</t>
    </rPh>
    <rPh sb="27" eb="29">
      <t>バアイ</t>
    </rPh>
    <rPh sb="32" eb="34">
      <t>キサイ</t>
    </rPh>
    <phoneticPr fontId="7"/>
  </si>
  <si>
    <t>注1）</t>
    <rPh sb="0" eb="1">
      <t>チュウ</t>
    </rPh>
    <phoneticPr fontId="7"/>
  </si>
  <si>
    <t>改善方策等</t>
    <rPh sb="0" eb="2">
      <t>カイゼン</t>
    </rPh>
    <rPh sb="2" eb="4">
      <t>ホウサク</t>
    </rPh>
    <rPh sb="4" eb="5">
      <t>トウ</t>
    </rPh>
    <phoneticPr fontId="7"/>
  </si>
  <si>
    <t>取組時期</t>
    <rPh sb="0" eb="2">
      <t>トリクミ</t>
    </rPh>
    <rPh sb="2" eb="4">
      <t>ジキ</t>
    </rPh>
    <phoneticPr fontId="7"/>
  </si>
  <si>
    <t>具体的内容</t>
    <rPh sb="0" eb="3">
      <t>グタイテキ</t>
    </rPh>
    <rPh sb="3" eb="5">
      <t>ナイヨウ</t>
    </rPh>
    <phoneticPr fontId="7"/>
  </si>
  <si>
    <t>取組項目</t>
    <rPh sb="0" eb="2">
      <t>トリクミ</t>
    </rPh>
    <rPh sb="2" eb="4">
      <t>コウモク</t>
    </rPh>
    <phoneticPr fontId="7"/>
  </si>
  <si>
    <t>３　目標達成に向けた事業実施主体での取組内容等</t>
    <rPh sb="2" eb="4">
      <t>モクヒョウ</t>
    </rPh>
    <rPh sb="4" eb="6">
      <t>タッセイ</t>
    </rPh>
    <rPh sb="7" eb="8">
      <t>ム</t>
    </rPh>
    <rPh sb="10" eb="12">
      <t>ジギョウ</t>
    </rPh>
    <rPh sb="12" eb="14">
      <t>ジッシ</t>
    </rPh>
    <rPh sb="14" eb="16">
      <t>シュタイ</t>
    </rPh>
    <rPh sb="15" eb="16">
      <t>セシュ</t>
    </rPh>
    <rPh sb="18" eb="20">
      <t>トリクミ</t>
    </rPh>
    <rPh sb="20" eb="22">
      <t>ナイヨウ</t>
    </rPh>
    <rPh sb="22" eb="23">
      <t>トウ</t>
    </rPh>
    <phoneticPr fontId="7"/>
  </si>
  <si>
    <t>成果目標が複数ある場合は、適宜行を追加してください。</t>
    <rPh sb="0" eb="4">
      <t>セイカモクヒョウ</t>
    </rPh>
    <rPh sb="5" eb="7">
      <t>フクスウ</t>
    </rPh>
    <rPh sb="9" eb="11">
      <t>バアイ</t>
    </rPh>
    <rPh sb="13" eb="15">
      <t>テキギ</t>
    </rPh>
    <rPh sb="15" eb="16">
      <t>ギョウ</t>
    </rPh>
    <rPh sb="17" eb="19">
      <t>ツイカ</t>
    </rPh>
    <phoneticPr fontId="7"/>
  </si>
  <si>
    <t>注7）</t>
    <rPh sb="0" eb="1">
      <t>チュウ</t>
    </rPh>
    <phoneticPr fontId="7"/>
  </si>
  <si>
    <t>「保険等の加入」について、補助事業で導入した施設・機械が保険等に加入済みの場合は○を付けること（ただし、別記１の９に規定する施設・機械等に限る）。</t>
    <rPh sb="1" eb="3">
      <t>ホケン</t>
    </rPh>
    <rPh sb="3" eb="4">
      <t>トウ</t>
    </rPh>
    <rPh sb="5" eb="7">
      <t>カニュウ</t>
    </rPh>
    <rPh sb="13" eb="15">
      <t>ホジョ</t>
    </rPh>
    <rPh sb="15" eb="17">
      <t>ジギョウ</t>
    </rPh>
    <rPh sb="18" eb="20">
      <t>ドウニュウ</t>
    </rPh>
    <rPh sb="22" eb="24">
      <t>シセツ</t>
    </rPh>
    <rPh sb="25" eb="27">
      <t>キカイ</t>
    </rPh>
    <rPh sb="28" eb="30">
      <t>ホケン</t>
    </rPh>
    <rPh sb="30" eb="31">
      <t>トウ</t>
    </rPh>
    <rPh sb="32" eb="34">
      <t>カニュウ</t>
    </rPh>
    <rPh sb="34" eb="35">
      <t>ズ</t>
    </rPh>
    <rPh sb="37" eb="39">
      <t>バアイ</t>
    </rPh>
    <rPh sb="42" eb="43">
      <t>ツ</t>
    </rPh>
    <rPh sb="67" eb="68">
      <t>トウ</t>
    </rPh>
    <rPh sb="69" eb="70">
      <t>カギ</t>
    </rPh>
    <phoneticPr fontId="7"/>
  </si>
  <si>
    <t>注6）</t>
    <rPh sb="0" eb="1">
      <t>チュウ</t>
    </rPh>
    <phoneticPr fontId="7"/>
  </si>
  <si>
    <t>「園芸産地888計画」について、事業実施前に既に位置づけられている場合及び策定済の場合は○を、実施年度中に位置付けられている場合及び策定・見直した場合は策定・見直し時期を記載すること。</t>
    <rPh sb="1" eb="3">
      <t>エンゲイ</t>
    </rPh>
    <rPh sb="3" eb="5">
      <t>サンチ</t>
    </rPh>
    <rPh sb="8" eb="10">
      <t>ケイカク</t>
    </rPh>
    <rPh sb="16" eb="18">
      <t>ジギョウ</t>
    </rPh>
    <rPh sb="18" eb="20">
      <t>ジッシ</t>
    </rPh>
    <rPh sb="20" eb="21">
      <t>マエ</t>
    </rPh>
    <rPh sb="22" eb="23">
      <t>スデ</t>
    </rPh>
    <rPh sb="24" eb="26">
      <t>イチ</t>
    </rPh>
    <rPh sb="33" eb="35">
      <t>バアイ</t>
    </rPh>
    <rPh sb="35" eb="36">
      <t>オヨ</t>
    </rPh>
    <rPh sb="37" eb="39">
      <t>サクテイ</t>
    </rPh>
    <rPh sb="39" eb="40">
      <t>スミ</t>
    </rPh>
    <rPh sb="41" eb="43">
      <t>バアイ</t>
    </rPh>
    <rPh sb="47" eb="49">
      <t>ジッシ</t>
    </rPh>
    <rPh sb="49" eb="51">
      <t>ネンド</t>
    </rPh>
    <rPh sb="51" eb="52">
      <t>チュウ</t>
    </rPh>
    <rPh sb="53" eb="56">
      <t>イチヅ</t>
    </rPh>
    <rPh sb="62" eb="64">
      <t>バアイ</t>
    </rPh>
    <rPh sb="64" eb="65">
      <t>オヨ</t>
    </rPh>
    <rPh sb="66" eb="68">
      <t>サクテイ</t>
    </rPh>
    <rPh sb="69" eb="71">
      <t>ミナオ</t>
    </rPh>
    <rPh sb="73" eb="75">
      <t>バアイ</t>
    </rPh>
    <rPh sb="76" eb="78">
      <t>サクテイ</t>
    </rPh>
    <rPh sb="79" eb="81">
      <t>ミナオ</t>
    </rPh>
    <rPh sb="82" eb="84">
      <t>ジキ</t>
    </rPh>
    <rPh sb="85" eb="87">
      <t>キサイ</t>
    </rPh>
    <phoneticPr fontId="7"/>
  </si>
  <si>
    <t>注5）</t>
    <rPh sb="0" eb="1">
      <t>チュウ</t>
    </rPh>
    <phoneticPr fontId="7"/>
  </si>
  <si>
    <t>「企業参入」について、該当する事業実施主体で受け入れている場合は「受入」欄に○を付け、開始時期を合わせて記載すること。</t>
    <rPh sb="1" eb="3">
      <t>キギョウ</t>
    </rPh>
    <rPh sb="3" eb="5">
      <t>サンニュウ</t>
    </rPh>
    <rPh sb="11" eb="13">
      <t>ガイトウ</t>
    </rPh>
    <rPh sb="15" eb="17">
      <t>ジギョウ</t>
    </rPh>
    <rPh sb="17" eb="19">
      <t>ジッシ</t>
    </rPh>
    <rPh sb="19" eb="21">
      <t>シュタイ</t>
    </rPh>
    <rPh sb="22" eb="23">
      <t>ウ</t>
    </rPh>
    <rPh sb="24" eb="25">
      <t>イ</t>
    </rPh>
    <rPh sb="29" eb="31">
      <t>バアイ</t>
    </rPh>
    <rPh sb="33" eb="35">
      <t>ウケイレ</t>
    </rPh>
    <rPh sb="36" eb="37">
      <t>ラン</t>
    </rPh>
    <rPh sb="40" eb="41">
      <t>ツ</t>
    </rPh>
    <rPh sb="43" eb="45">
      <t>カイシ</t>
    </rPh>
    <rPh sb="45" eb="47">
      <t>ジキ</t>
    </rPh>
    <rPh sb="48" eb="49">
      <t>ア</t>
    </rPh>
    <rPh sb="52" eb="54">
      <t>キサイ</t>
    </rPh>
    <phoneticPr fontId="7"/>
  </si>
  <si>
    <t>注4）</t>
    <rPh sb="0" eb="1">
      <t>チュウ</t>
    </rPh>
    <phoneticPr fontId="7"/>
  </si>
  <si>
    <t>注3）</t>
    <rPh sb="0" eb="1">
      <t>チュウ</t>
    </rPh>
    <phoneticPr fontId="7"/>
  </si>
  <si>
    <t>「整備した施設・機械等の利用率」は、整備した施設・機械ごとに記入すること。必要に応じて行を追加すること。</t>
    <rPh sb="1" eb="3">
      <t>セイビ</t>
    </rPh>
    <rPh sb="5" eb="7">
      <t>シセツ</t>
    </rPh>
    <rPh sb="8" eb="10">
      <t>キカイ</t>
    </rPh>
    <rPh sb="10" eb="11">
      <t>トウ</t>
    </rPh>
    <rPh sb="12" eb="15">
      <t>リヨウリツ</t>
    </rPh>
    <rPh sb="18" eb="20">
      <t>セイビ</t>
    </rPh>
    <rPh sb="22" eb="24">
      <t>シセツ</t>
    </rPh>
    <rPh sb="25" eb="27">
      <t>キカイ</t>
    </rPh>
    <rPh sb="30" eb="32">
      <t>キニュウ</t>
    </rPh>
    <rPh sb="37" eb="39">
      <t>ヒツヨウ</t>
    </rPh>
    <rPh sb="40" eb="41">
      <t>オウ</t>
    </rPh>
    <rPh sb="43" eb="44">
      <t>ギョウ</t>
    </rPh>
    <rPh sb="45" eb="47">
      <t>ツイカ</t>
    </rPh>
    <phoneticPr fontId="7"/>
  </si>
  <si>
    <t>注2）</t>
    <rPh sb="0" eb="1">
      <t>チュウ</t>
    </rPh>
    <phoneticPr fontId="7"/>
  </si>
  <si>
    <t>「目標年度」は、実施計画書の内容と整合性を図ること。</t>
    <rPh sb="1" eb="3">
      <t>モクヒョウ</t>
    </rPh>
    <rPh sb="3" eb="5">
      <t>ネンド</t>
    </rPh>
    <rPh sb="8" eb="10">
      <t>ジッシ</t>
    </rPh>
    <rPh sb="10" eb="12">
      <t>ケイカク</t>
    </rPh>
    <rPh sb="12" eb="13">
      <t>ショ</t>
    </rPh>
    <rPh sb="14" eb="16">
      <t>ナイヨウ</t>
    </rPh>
    <rPh sb="17" eb="20">
      <t>セイゴウセイ</t>
    </rPh>
    <rPh sb="21" eb="22">
      <t>ハカ</t>
    </rPh>
    <phoneticPr fontId="7"/>
  </si>
  <si>
    <t>（○○/○○）</t>
    <phoneticPr fontId="7"/>
  </si>
  <si>
    <t>○○％</t>
    <phoneticPr fontId="7"/>
  </si>
  <si>
    <t>３年目（目標年度）</t>
    <rPh sb="1" eb="3">
      <t>ネンメ</t>
    </rPh>
    <rPh sb="4" eb="6">
      <t>モクヒョウ</t>
    </rPh>
    <rPh sb="6" eb="8">
      <t>ネンド</t>
    </rPh>
    <phoneticPr fontId="7"/>
  </si>
  <si>
    <t>２年目</t>
    <rPh sb="1" eb="3">
      <t>ネンメ</t>
    </rPh>
    <phoneticPr fontId="7"/>
  </si>
  <si>
    <t>事業実施年度</t>
    <rPh sb="0" eb="2">
      <t>ジギョウ</t>
    </rPh>
    <rPh sb="2" eb="4">
      <t>ジッシ</t>
    </rPh>
    <rPh sb="4" eb="6">
      <t>ネンド</t>
    </rPh>
    <phoneticPr fontId="7"/>
  </si>
  <si>
    <t>策定・見直し時期</t>
    <rPh sb="0" eb="2">
      <t>サクテイ</t>
    </rPh>
    <rPh sb="3" eb="5">
      <t>ミナオ</t>
    </rPh>
    <rPh sb="6" eb="8">
      <t>ジキ</t>
    </rPh>
    <phoneticPr fontId="7"/>
  </si>
  <si>
    <t>開始時期</t>
    <rPh sb="0" eb="2">
      <t>カイシ</t>
    </rPh>
    <rPh sb="2" eb="4">
      <t>ジキ</t>
    </rPh>
    <phoneticPr fontId="7"/>
  </si>
  <si>
    <t>受入</t>
    <rPh sb="0" eb="2">
      <t>ウケイ</t>
    </rPh>
    <phoneticPr fontId="7"/>
  </si>
  <si>
    <t>実施時期</t>
    <rPh sb="0" eb="2">
      <t>ジッシ</t>
    </rPh>
    <rPh sb="2" eb="4">
      <t>ジキ</t>
    </rPh>
    <phoneticPr fontId="7"/>
  </si>
  <si>
    <t>取組内容</t>
    <rPh sb="0" eb="2">
      <t>トリクミ</t>
    </rPh>
    <rPh sb="2" eb="4">
      <t>ナイヨウ</t>
    </rPh>
    <phoneticPr fontId="7"/>
  </si>
  <si>
    <t>取組状況</t>
    <rPh sb="0" eb="2">
      <t>トリクミ</t>
    </rPh>
    <rPh sb="2" eb="4">
      <t>ジョウキョウ</t>
    </rPh>
    <phoneticPr fontId="7"/>
  </si>
  <si>
    <t>GAP等の種類</t>
    <rPh sb="3" eb="4">
      <t>トウ</t>
    </rPh>
    <rPh sb="5" eb="7">
      <t>シュルイ</t>
    </rPh>
    <phoneticPr fontId="7"/>
  </si>
  <si>
    <t>達成率</t>
    <rPh sb="0" eb="3">
      <t>タッセイリツ</t>
    </rPh>
    <phoneticPr fontId="7"/>
  </si>
  <si>
    <t>実績</t>
    <rPh sb="0" eb="2">
      <t>ジッセキ</t>
    </rPh>
    <phoneticPr fontId="7"/>
  </si>
  <si>
    <t>目標</t>
    <rPh sb="0" eb="2">
      <t>モクヒョウ</t>
    </rPh>
    <phoneticPr fontId="7"/>
  </si>
  <si>
    <t>現状</t>
    <rPh sb="0" eb="2">
      <t>ゲンジョウ</t>
    </rPh>
    <phoneticPr fontId="7"/>
  </si>
  <si>
    <t>保険等の加入</t>
    <rPh sb="0" eb="2">
      <t>ホケン</t>
    </rPh>
    <rPh sb="2" eb="3">
      <t>トウ</t>
    </rPh>
    <rPh sb="4" eb="6">
      <t>カニュウ</t>
    </rPh>
    <phoneticPr fontId="7"/>
  </si>
  <si>
    <t>園芸産地888計画</t>
    <rPh sb="0" eb="2">
      <t>エンゲイ</t>
    </rPh>
    <rPh sb="2" eb="4">
      <t>サンチ</t>
    </rPh>
    <rPh sb="7" eb="9">
      <t>ケイカク</t>
    </rPh>
    <phoneticPr fontId="7"/>
  </si>
  <si>
    <t>企業参入（研修生受入）</t>
    <rPh sb="0" eb="2">
      <t>キギョウ</t>
    </rPh>
    <rPh sb="2" eb="4">
      <t>サンニュウ</t>
    </rPh>
    <rPh sb="5" eb="8">
      <t>ケンシュウセイ</t>
    </rPh>
    <rPh sb="8" eb="9">
      <t>ウ</t>
    </rPh>
    <rPh sb="9" eb="10">
      <t>イ</t>
    </rPh>
    <phoneticPr fontId="7"/>
  </si>
  <si>
    <t>GAP等の取組</t>
    <rPh sb="3" eb="4">
      <t>トウ</t>
    </rPh>
    <rPh sb="5" eb="7">
      <t>トリクミ</t>
    </rPh>
    <phoneticPr fontId="7"/>
  </si>
  <si>
    <t>成果目標</t>
    <rPh sb="0" eb="2">
      <t>セイカ</t>
    </rPh>
    <rPh sb="2" eb="4">
      <t>モクヒョウ</t>
    </rPh>
    <phoneticPr fontId="7"/>
  </si>
  <si>
    <t>対象作物の作付面積（a）</t>
    <rPh sb="0" eb="2">
      <t>タイショウ</t>
    </rPh>
    <rPh sb="2" eb="4">
      <t>サクモツ</t>
    </rPh>
    <rPh sb="5" eb="7">
      <t>サクツケ</t>
    </rPh>
    <rPh sb="7" eb="9">
      <t>メンセキ</t>
    </rPh>
    <phoneticPr fontId="7"/>
  </si>
  <si>
    <t>整備した施設・機械等の利用率</t>
    <rPh sb="0" eb="2">
      <t>セイビ</t>
    </rPh>
    <rPh sb="4" eb="6">
      <t>シセツ</t>
    </rPh>
    <rPh sb="7" eb="9">
      <t>キカイ</t>
    </rPh>
    <rPh sb="9" eb="10">
      <t>トウ</t>
    </rPh>
    <rPh sb="11" eb="14">
      <t>リヨウリツ</t>
    </rPh>
    <phoneticPr fontId="7"/>
  </si>
  <si>
    <t>区分</t>
    <rPh sb="0" eb="2">
      <t>クブン</t>
    </rPh>
    <phoneticPr fontId="7"/>
  </si>
  <si>
    <t>２　事業実施後の状況及び事業の達成率等</t>
    <rPh sb="2" eb="4">
      <t>ジギョウ</t>
    </rPh>
    <rPh sb="4" eb="6">
      <t>ジッシ</t>
    </rPh>
    <rPh sb="6" eb="7">
      <t>ゴ</t>
    </rPh>
    <rPh sb="8" eb="10">
      <t>ジョウキョウ</t>
    </rPh>
    <rPh sb="10" eb="11">
      <t>オヨ</t>
    </rPh>
    <rPh sb="12" eb="14">
      <t>ジギョウ</t>
    </rPh>
    <rPh sb="15" eb="17">
      <t>タッセイ</t>
    </rPh>
    <rPh sb="17" eb="18">
      <t>リツ</t>
    </rPh>
    <rPh sb="18" eb="19">
      <t>トウ</t>
    </rPh>
    <phoneticPr fontId="7"/>
  </si>
  <si>
    <t>※成果目標（A）又は（B）の場合は、別紙Cを添付すること。</t>
    <phoneticPr fontId="1"/>
  </si>
  <si>
    <t>記入については、実績報告書から転記すること。</t>
    <rPh sb="0" eb="2">
      <t>キニュウ</t>
    </rPh>
    <rPh sb="8" eb="10">
      <t>ジッセキ</t>
    </rPh>
    <rPh sb="10" eb="13">
      <t>ホウコクショ</t>
    </rPh>
    <rPh sb="15" eb="17">
      <t>テンキ</t>
    </rPh>
    <phoneticPr fontId="7"/>
  </si>
  <si>
    <t>注１）</t>
    <rPh sb="0" eb="1">
      <t>チュウ</t>
    </rPh>
    <phoneticPr fontId="7"/>
  </si>
  <si>
    <t>円</t>
    <rPh sb="0" eb="1">
      <t>エン</t>
    </rPh>
    <phoneticPr fontId="7"/>
  </si>
  <si>
    <t>a</t>
    <phoneticPr fontId="7"/>
  </si>
  <si>
    <t>戸</t>
    <rPh sb="0" eb="1">
      <t>コ</t>
    </rPh>
    <phoneticPr fontId="7"/>
  </si>
  <si>
    <t>その他</t>
    <rPh sb="2" eb="3">
      <t>タ</t>
    </rPh>
    <phoneticPr fontId="7"/>
  </si>
  <si>
    <t>市町費</t>
    <rPh sb="0" eb="1">
      <t>シ</t>
    </rPh>
    <rPh sb="1" eb="2">
      <t>マチ</t>
    </rPh>
    <rPh sb="2" eb="3">
      <t>ヒ</t>
    </rPh>
    <phoneticPr fontId="7"/>
  </si>
  <si>
    <t>県費補助金</t>
    <rPh sb="0" eb="1">
      <t>ケン</t>
    </rPh>
    <rPh sb="1" eb="2">
      <t>ヒ</t>
    </rPh>
    <rPh sb="2" eb="5">
      <t>ホジョキン</t>
    </rPh>
    <phoneticPr fontId="7"/>
  </si>
  <si>
    <t>面積</t>
    <rPh sb="0" eb="2">
      <t>メンセキ</t>
    </rPh>
    <phoneticPr fontId="7"/>
  </si>
  <si>
    <t>戸数</t>
    <rPh sb="0" eb="2">
      <t>コスウ</t>
    </rPh>
    <phoneticPr fontId="7"/>
  </si>
  <si>
    <t>備考</t>
    <rPh sb="0" eb="2">
      <t>ビコウ</t>
    </rPh>
    <phoneticPr fontId="7"/>
  </si>
  <si>
    <t>負担区分</t>
    <rPh sb="0" eb="2">
      <t>フタン</t>
    </rPh>
    <rPh sb="2" eb="4">
      <t>クブン</t>
    </rPh>
    <phoneticPr fontId="7"/>
  </si>
  <si>
    <t>総事業費</t>
    <rPh sb="0" eb="1">
      <t>ソウ</t>
    </rPh>
    <rPh sb="1" eb="4">
      <t>ジギョウヒ</t>
    </rPh>
    <phoneticPr fontId="7"/>
  </si>
  <si>
    <t>受益</t>
    <rPh sb="0" eb="2">
      <t>ジュエキ</t>
    </rPh>
    <phoneticPr fontId="7"/>
  </si>
  <si>
    <t>事業量</t>
    <rPh sb="0" eb="3">
      <t>ジギョウリョウ</t>
    </rPh>
    <phoneticPr fontId="7"/>
  </si>
  <si>
    <t>事業内容</t>
    <rPh sb="0" eb="2">
      <t>ジギョウ</t>
    </rPh>
    <rPh sb="2" eb="4">
      <t>ナイヨウ</t>
    </rPh>
    <phoneticPr fontId="7"/>
  </si>
  <si>
    <t>１　事業の実施状況</t>
    <rPh sb="2" eb="4">
      <t>ジギョウ</t>
    </rPh>
    <rPh sb="5" eb="7">
      <t>ジッシ</t>
    </rPh>
    <rPh sb="7" eb="9">
      <t>ジョウキョウ</t>
    </rPh>
    <phoneticPr fontId="7"/>
  </si>
  <si>
    <t>品目名</t>
    <rPh sb="0" eb="2">
      <t>ヒンモク</t>
    </rPh>
    <rPh sb="2" eb="3">
      <t>メイ</t>
    </rPh>
    <phoneticPr fontId="7"/>
  </si>
  <si>
    <t>事業
区分</t>
    <rPh sb="0" eb="2">
      <t>ジギョウ</t>
    </rPh>
    <rPh sb="3" eb="5">
      <t>クブン</t>
    </rPh>
    <phoneticPr fontId="7"/>
  </si>
  <si>
    <t>事業実施主体名
（代表者名）</t>
    <rPh sb="0" eb="2">
      <t>ジギョウ</t>
    </rPh>
    <rPh sb="2" eb="4">
      <t>ジッシ</t>
    </rPh>
    <rPh sb="4" eb="6">
      <t>シュタイ</t>
    </rPh>
    <rPh sb="6" eb="7">
      <t>メイ</t>
    </rPh>
    <rPh sb="9" eb="12">
      <t>ダイヒョウシャ</t>
    </rPh>
    <rPh sb="12" eb="13">
      <t>メイ</t>
    </rPh>
    <phoneticPr fontId="7"/>
  </si>
  <si>
    <t>整理
番号</t>
    <rPh sb="0" eb="2">
      <t>セイリ</t>
    </rPh>
    <rPh sb="3" eb="5">
      <t>バンゴウ</t>
    </rPh>
    <phoneticPr fontId="7"/>
  </si>
  <si>
    <t>市町名</t>
    <rPh sb="0" eb="2">
      <t>シマチ</t>
    </rPh>
    <rPh sb="2" eb="3">
      <t>メイ</t>
    </rPh>
    <phoneticPr fontId="7"/>
  </si>
  <si>
    <t>（別紙H）</t>
    <rPh sb="1" eb="3">
      <t>ベッシ</t>
    </rPh>
    <phoneticPr fontId="7"/>
  </si>
  <si>
    <t>② 拡大した地図（農地の形や整備する施設の形等が分かる地図）</t>
    <phoneticPr fontId="46"/>
  </si>
  <si>
    <t>設置場所</t>
    <rPh sb="0" eb="2">
      <t>セッチ</t>
    </rPh>
    <rPh sb="2" eb="4">
      <t>バショ</t>
    </rPh>
    <phoneticPr fontId="46"/>
  </si>
  <si>
    <t>事業量</t>
    <rPh sb="0" eb="2">
      <t>ジギョウ</t>
    </rPh>
    <rPh sb="2" eb="3">
      <t>リョウ</t>
    </rPh>
    <phoneticPr fontId="46"/>
  </si>
  <si>
    <t>事業内容</t>
    <rPh sb="0" eb="2">
      <t>ジギョウ</t>
    </rPh>
    <rPh sb="2" eb="4">
      <t>ナイヨウ</t>
    </rPh>
    <phoneticPr fontId="46"/>
  </si>
  <si>
    <t>受益農家氏名</t>
    <rPh sb="0" eb="2">
      <t>ジュエキ</t>
    </rPh>
    <rPh sb="2" eb="4">
      <t>ノウカ</t>
    </rPh>
    <rPh sb="4" eb="6">
      <t>シメイ</t>
    </rPh>
    <phoneticPr fontId="46"/>
  </si>
  <si>
    <t>番号</t>
    <rPh sb="0" eb="2">
      <t>バンゴウ</t>
    </rPh>
    <phoneticPr fontId="46"/>
  </si>
  <si>
    <t>①　旧市町程度の範囲の地図（設置する場所を明記）</t>
    <phoneticPr fontId="46"/>
  </si>
  <si>
    <t>○○市○○町大字○○○○番地</t>
    <rPh sb="2" eb="3">
      <t>シ</t>
    </rPh>
    <rPh sb="5" eb="6">
      <t>マチ</t>
    </rPh>
    <rPh sb="6" eb="8">
      <t>オオアザバンチ</t>
    </rPh>
    <phoneticPr fontId="46"/>
  </si>
  <si>
    <t>○○㎡</t>
    <phoneticPr fontId="46"/>
  </si>
  <si>
    <t>さが園芸888整備支援事業　施設等設置場所周辺図</t>
    <rPh sb="7" eb="9">
      <t>セイビ</t>
    </rPh>
    <rPh sb="9" eb="11">
      <t>シエン</t>
    </rPh>
    <phoneticPr fontId="7"/>
  </si>
  <si>
    <t>（参考様式１）</t>
    <rPh sb="1" eb="3">
      <t>サンコウ</t>
    </rPh>
    <rPh sb="3" eb="5">
      <t>ヨウシキ</t>
    </rPh>
    <phoneticPr fontId="7"/>
  </si>
  <si>
    <t>○○</t>
    <phoneticPr fontId="46"/>
  </si>
  <si>
    <t>　この規程は、　　年　　月　　日（施設又は機械の取得日）から施行する。</t>
  </si>
  <si>
    <t>　この規程の改廃は、総会にて行う。</t>
  </si>
  <si>
    <t>　　　附　則</t>
  </si>
  <si>
    <t>第７条　その他円滑な管理運営を行うため、この規程に定めるもののほか必要な事項は、協議のうえ決定する。</t>
  </si>
  <si>
    <t>（その他）</t>
  </si>
  <si>
    <t>（３）その他管理運営に必要な書類</t>
  </si>
  <si>
    <t>（２）作業日誌</t>
  </si>
  <si>
    <t>（１）財産管理台帳</t>
  </si>
  <si>
    <t>第６条　事業主体は、施設・機械等の適切な管理運営を図るため、次の帳簿を整備するものとする。</t>
  </si>
  <si>
    <t>（諸帳簿の整備）</t>
  </si>
  <si>
    <t>第５条　施設・機械等に不慮の事故等が発生した場合は、その旨を関係機関へ速やかに報告し、指示のもと事後処置を行うものとする。</t>
  </si>
  <si>
    <t>（事故等の報告）</t>
  </si>
  <si>
    <t>第４条　管理責任者は、善良なる管理のもとに施設・機械等の保全等に万全を期する。</t>
  </si>
  <si>
    <t>（管理業務）</t>
  </si>
  <si>
    <t>（施設・機械等の管理）</t>
  </si>
  <si>
    <t>（機械の場合は保管場所）</t>
  </si>
  <si>
    <t>（面積・台数等）</t>
  </si>
  <si>
    <t>（名称・規格）</t>
  </si>
  <si>
    <t>設置又は使用等の場所</t>
  </si>
  <si>
    <t>数量</t>
  </si>
  <si>
    <t>施設・機械等の内容</t>
  </si>
  <si>
    <t>氏名</t>
  </si>
  <si>
    <t>（施設の内容及び設置場所）</t>
  </si>
  <si>
    <t>（目的）</t>
  </si>
  <si>
    <t>（参考様式２）</t>
  </si>
  <si>
    <t>　　　　　・当該品種の生産・販売の差し止め（樹木の伐採、果実の処分など）</t>
    <phoneticPr fontId="1"/>
  </si>
  <si>
    <r>
      <rPr>
        <sz val="10.5"/>
        <color rgb="FFFF0000"/>
        <rFont val="BIZ UD明朝 Medium"/>
        <family val="1"/>
        <charset val="128"/>
      </rPr>
      <t>○○組合</t>
    </r>
    <r>
      <rPr>
        <sz val="10.5"/>
        <color theme="1"/>
        <rFont val="BIZ UD明朝 Medium"/>
        <family val="1"/>
        <charset val="128"/>
      </rPr>
      <t>　施設・機械等管理運営規程（案）</t>
    </r>
    <phoneticPr fontId="1"/>
  </si>
  <si>
    <r>
      <t>第１条</t>
    </r>
    <r>
      <rPr>
        <sz val="7"/>
        <color theme="1"/>
        <rFont val="BIZ UD明朝 Medium"/>
        <family val="1"/>
        <charset val="128"/>
      </rPr>
      <t>  </t>
    </r>
    <r>
      <rPr>
        <sz val="7"/>
        <color theme="1"/>
        <rFont val="BIZ UD明朝 Medium"/>
        <family val="1"/>
      </rPr>
      <t xml:space="preserve"> </t>
    </r>
    <r>
      <rPr>
        <sz val="10.5"/>
        <color theme="1"/>
        <rFont val="BIZ UD明朝 Medium"/>
        <family val="1"/>
        <charset val="128"/>
      </rPr>
      <t>この規程は、</t>
    </r>
    <r>
      <rPr>
        <sz val="10.5"/>
        <color rgb="FFFF0000"/>
        <rFont val="BIZ UD明朝 Medium"/>
        <family val="1"/>
        <charset val="128"/>
      </rPr>
      <t>○○組合</t>
    </r>
    <r>
      <rPr>
        <sz val="10.5"/>
        <color theme="1"/>
        <rFont val="BIZ UD明朝 Medium"/>
        <family val="1"/>
        <charset val="128"/>
      </rPr>
      <t>（以下「事業主体」という。）が</t>
    </r>
    <r>
      <rPr>
        <sz val="10.5"/>
        <color rgb="FFFF0000"/>
        <rFont val="BIZ UD明朝 Medium"/>
        <family val="1"/>
        <charset val="128"/>
      </rPr>
      <t>令和○年度</t>
    </r>
    <r>
      <rPr>
        <sz val="10.5"/>
        <color theme="1"/>
        <rFont val="BIZ UD明朝 Medium"/>
        <family val="1"/>
        <charset val="128"/>
      </rPr>
      <t>さが園芸888整備支援事業により導入した農業施設・機械等（以下「施設・機械等」という。）の有効且つ適切な管理運営を図ることで、経営の安定と向上を目的とする。</t>
    </r>
    <phoneticPr fontId="1"/>
  </si>
  <si>
    <t>第２条　事業により導入した施設・機械等の内容及び設置（保管）場所は、次のとおりとする。</t>
    <phoneticPr fontId="1"/>
  </si>
  <si>
    <r>
      <t>第３条　施設・機械等の管理責任者は</t>
    </r>
    <r>
      <rPr>
        <sz val="10.5"/>
        <color rgb="FFFF0000"/>
        <rFont val="BIZ UD明朝 Medium"/>
        <family val="1"/>
        <charset val="128"/>
      </rPr>
      <t>組合長</t>
    </r>
    <r>
      <rPr>
        <sz val="10.5"/>
        <color theme="1"/>
        <rFont val="BIZ UD明朝 Medium"/>
        <family val="1"/>
        <charset val="128"/>
      </rPr>
      <t>とする。</t>
    </r>
    <phoneticPr fontId="1"/>
  </si>
  <si>
    <t>竣工（予定）
年月</t>
    <rPh sb="0" eb="2">
      <t>シュンコウ</t>
    </rPh>
    <rPh sb="3" eb="5">
      <t>ヨテイ</t>
    </rPh>
    <rPh sb="7" eb="9">
      <t>ネンゲツ</t>
    </rPh>
    <phoneticPr fontId="1"/>
  </si>
  <si>
    <t>（２戸以上事業実施主体　総括表）</t>
    <phoneticPr fontId="1"/>
  </si>
  <si>
    <t>（２戸以上事業実施主体　個人票）</t>
    <phoneticPr fontId="1"/>
  </si>
  <si>
    <t>対象事業費
（円）</t>
    <rPh sb="0" eb="2">
      <t>タイショウ</t>
    </rPh>
    <rPh sb="2" eb="5">
      <t>ジギョウヒ</t>
    </rPh>
    <rPh sb="7" eb="8">
      <t>エン</t>
    </rPh>
    <phoneticPr fontId="1"/>
  </si>
  <si>
    <t>事業費（円）</t>
    <rPh sb="0" eb="3">
      <t>ジギョウヒ</t>
    </rPh>
    <rPh sb="4" eb="5">
      <t>エン</t>
    </rPh>
    <phoneticPr fontId="1"/>
  </si>
  <si>
    <t>事業量あたりの
上限事業費（円）</t>
    <rPh sb="0" eb="3">
      <t>ジギョウリョウ</t>
    </rPh>
    <rPh sb="8" eb="13">
      <t>ジョウゲンジギョウヒ</t>
    </rPh>
    <rPh sb="14" eb="15">
      <t>エン</t>
    </rPh>
    <phoneticPr fontId="1"/>
  </si>
  <si>
    <t>10aあたりの
上限事業費（円）</t>
    <rPh sb="8" eb="13">
      <t>ジョウゲンジギョウヒ</t>
    </rPh>
    <rPh sb="14" eb="15">
      <t>エン</t>
    </rPh>
    <phoneticPr fontId="1"/>
  </si>
  <si>
    <t>施設等の種類・構造</t>
    <rPh sb="0" eb="2">
      <t>シセツ</t>
    </rPh>
    <rPh sb="2" eb="3">
      <t>トウ</t>
    </rPh>
    <rPh sb="4" eb="6">
      <t>シュルイ</t>
    </rPh>
    <rPh sb="7" eb="9">
      <t>コウゾウ</t>
    </rPh>
    <phoneticPr fontId="1"/>
  </si>
  <si>
    <t>消費税の
課税区分</t>
    <rPh sb="0" eb="3">
      <t>ショウヒゼイ</t>
    </rPh>
    <rPh sb="5" eb="7">
      <t>カゼイ</t>
    </rPh>
    <rPh sb="7" eb="9">
      <t>クブン</t>
    </rPh>
    <phoneticPr fontId="1"/>
  </si>
  <si>
    <t>受益農家名</t>
    <rPh sb="0" eb="2">
      <t>ジュエキ</t>
    </rPh>
    <rPh sb="2" eb="4">
      <t>ノウカ</t>
    </rPh>
    <rPh sb="4" eb="5">
      <t>メイ</t>
    </rPh>
    <phoneticPr fontId="1"/>
  </si>
  <si>
    <t>長寿命化対策における上限事業費計算書</t>
    <rPh sb="0" eb="6">
      <t>チョウジュミョウカタイサク</t>
    </rPh>
    <rPh sb="10" eb="15">
      <t>ジョウゲンジギョウヒ</t>
    </rPh>
    <rPh sb="15" eb="18">
      <t>ケイサンショ</t>
    </rPh>
    <phoneticPr fontId="1"/>
  </si>
  <si>
    <t>（参考様式３）</t>
    <rPh sb="1" eb="5">
      <t>サンコウヨウシキ</t>
    </rPh>
    <phoneticPr fontId="1"/>
  </si>
  <si>
    <t>事業量
（㎡）</t>
    <rPh sb="0" eb="2">
      <t>ジギョウ</t>
    </rPh>
    <rPh sb="2" eb="3">
      <t>リョウ</t>
    </rPh>
    <phoneticPr fontId="1"/>
  </si>
  <si>
    <t>施設種類</t>
    <rPh sb="0" eb="2">
      <t>シセツ</t>
    </rPh>
    <rPh sb="2" eb="4">
      <t>シュルイ</t>
    </rPh>
    <phoneticPr fontId="1"/>
  </si>
  <si>
    <t>上限事業費（税込）</t>
    <rPh sb="0" eb="5">
      <t>ジョウゲンジギョウヒ</t>
    </rPh>
    <rPh sb="6" eb="8">
      <t>ゼイコ</t>
    </rPh>
    <phoneticPr fontId="1"/>
  </si>
  <si>
    <t>上限事業費（税抜）</t>
    <rPh sb="0" eb="5">
      <t>ジョウゲンジギョウヒ</t>
    </rPh>
    <rPh sb="6" eb="8">
      <t>ゼイヌ</t>
    </rPh>
    <phoneticPr fontId="1"/>
  </si>
  <si>
    <t>軽量鉄骨ハウス</t>
    <rPh sb="0" eb="4">
      <t>ケイリョウテッコツ</t>
    </rPh>
    <phoneticPr fontId="1"/>
  </si>
  <si>
    <t>連棟型パイプハウス</t>
    <rPh sb="0" eb="3">
      <t>レントウガタ</t>
    </rPh>
    <phoneticPr fontId="1"/>
  </si>
  <si>
    <t>単棟型パイプハウス</t>
    <rPh sb="0" eb="3">
      <t>タントウガタ</t>
    </rPh>
    <phoneticPr fontId="1"/>
  </si>
  <si>
    <t>降雨防止施設</t>
    <rPh sb="0" eb="6">
      <t>コウウボウシシセツ</t>
    </rPh>
    <phoneticPr fontId="1"/>
  </si>
  <si>
    <t>果樹棚</t>
    <rPh sb="0" eb="3">
      <t>カジュダナ</t>
    </rPh>
    <phoneticPr fontId="1"/>
  </si>
  <si>
    <t>いちご高設栽培施設</t>
    <rPh sb="3" eb="9">
      <t>コウセツサイバイシセツ</t>
    </rPh>
    <phoneticPr fontId="1"/>
  </si>
  <si>
    <t>茶防霜施設</t>
    <rPh sb="0" eb="5">
      <t>チャボウソウシセツ</t>
    </rPh>
    <phoneticPr fontId="1"/>
  </si>
  <si>
    <t>茶加工用機械・装置</t>
    <rPh sb="0" eb="4">
      <t>チャカコウヨウ</t>
    </rPh>
    <rPh sb="4" eb="6">
      <t>キカイ</t>
    </rPh>
    <rPh sb="7" eb="9">
      <t>ソウチ</t>
    </rPh>
    <phoneticPr fontId="1"/>
  </si>
  <si>
    <t>市町補助金</t>
    <rPh sb="0" eb="5">
      <t>シマチホジョキン</t>
    </rPh>
    <phoneticPr fontId="1"/>
  </si>
  <si>
    <t>県費補助金</t>
    <rPh sb="0" eb="5">
      <t>ケンヒホジョキン</t>
    </rPh>
    <phoneticPr fontId="1"/>
  </si>
  <si>
    <t>税抜き</t>
    <rPh sb="0" eb="2">
      <t>ゼイヌ</t>
    </rPh>
    <phoneticPr fontId="1"/>
  </si>
  <si>
    <t>①と②のいずれか低い額</t>
    <rPh sb="8" eb="9">
      <t>ヒク</t>
    </rPh>
    <rPh sb="10" eb="11">
      <t>ガク</t>
    </rPh>
    <phoneticPr fontId="1"/>
  </si>
  <si>
    <t>県費：</t>
    <rPh sb="0" eb="2">
      <t>ケンヒ</t>
    </rPh>
    <phoneticPr fontId="1"/>
  </si>
  <si>
    <t>円　②</t>
    <rPh sb="0" eb="1">
      <t>エン</t>
    </rPh>
    <phoneticPr fontId="1"/>
  </si>
  <si>
    <t>以内</t>
    <rPh sb="0" eb="2">
      <t>イナイ</t>
    </rPh>
    <phoneticPr fontId="1"/>
  </si>
  <si>
    <t>対象経費の</t>
    <rPh sb="0" eb="4">
      <t>タイショウケイヒ</t>
    </rPh>
    <phoneticPr fontId="1"/>
  </si>
  <si>
    <t>万円の</t>
    <rPh sb="0" eb="2">
      <t>マンエン</t>
    </rPh>
    <phoneticPr fontId="1"/>
  </si>
  <si>
    <t>対象経費</t>
    <phoneticPr fontId="1"/>
  </si>
  <si>
    <t>その他</t>
    <rPh sb="2" eb="3">
      <t>ホカ</t>
    </rPh>
    <phoneticPr fontId="1"/>
  </si>
  <si>
    <t>円　以上</t>
    <rPh sb="0" eb="1">
      <t>エン</t>
    </rPh>
    <rPh sb="2" eb="4">
      <t>イジョウ</t>
    </rPh>
    <phoneticPr fontId="1"/>
  </si>
  <si>
    <t>　　　 （ア）の1/10以上</t>
    <rPh sb="12" eb="14">
      <t>イジョウ</t>
    </rPh>
    <phoneticPr fontId="1"/>
  </si>
  <si>
    <t>市費</t>
    <rPh sb="0" eb="2">
      <t>シヒ</t>
    </rPh>
    <phoneticPr fontId="1"/>
  </si>
  <si>
    <t>円　①</t>
    <rPh sb="0" eb="1">
      <t>エン</t>
    </rPh>
    <phoneticPr fontId="1"/>
  </si>
  <si>
    <t>（ア）の</t>
    <phoneticPr fontId="1"/>
  </si>
  <si>
    <t>円（ア）</t>
    <rPh sb="0" eb="1">
      <t>エン</t>
    </rPh>
    <phoneticPr fontId="1"/>
  </si>
  <si>
    <t>間接補助事業費から果樹経相当額を除いた額</t>
    <phoneticPr fontId="1"/>
  </si>
  <si>
    <t>間接補助事業費</t>
    <rPh sb="0" eb="7">
      <t>カンセツホジョジギョウヒ</t>
    </rPh>
    <phoneticPr fontId="1"/>
  </si>
  <si>
    <t>万円/10aを除いた額の</t>
    <rPh sb="0" eb="2">
      <t>マンエン</t>
    </rPh>
    <rPh sb="7" eb="8">
      <t>ノゾ</t>
    </rPh>
    <rPh sb="10" eb="11">
      <t>ガク</t>
    </rPh>
    <phoneticPr fontId="1"/>
  </si>
  <si>
    <t>間接補助事業費から</t>
    <rPh sb="0" eb="6">
      <t>カンセツホジョジギョウ</t>
    </rPh>
    <phoneticPr fontId="1"/>
  </si>
  <si>
    <t>万円/10a</t>
    <rPh sb="0" eb="1">
      <t>マン</t>
    </rPh>
    <rPh sb="1" eb="2">
      <t>エン</t>
    </rPh>
    <phoneticPr fontId="46"/>
  </si>
  <si>
    <t>（消費税）</t>
    <rPh sb="1" eb="4">
      <t>ショウヒゼイ</t>
    </rPh>
    <phoneticPr fontId="46"/>
  </si>
  <si>
    <t>（税抜き）</t>
    <rPh sb="1" eb="2">
      <t>ゼイ</t>
    </rPh>
    <rPh sb="2" eb="3">
      <t>ヌ</t>
    </rPh>
    <phoneticPr fontId="46"/>
  </si>
  <si>
    <t>計</t>
    <rPh sb="0" eb="1">
      <t>ケイ</t>
    </rPh>
    <phoneticPr fontId="46"/>
  </si>
  <si>
    <t>（a）</t>
  </si>
  <si>
    <t>間接補助事業費から
除外する額</t>
    <rPh sb="0" eb="7">
      <t>カンセツホジョジギョウヒ</t>
    </rPh>
    <rPh sb="10" eb="12">
      <t>ジョガイ</t>
    </rPh>
    <rPh sb="14" eb="15">
      <t>ガク</t>
    </rPh>
    <phoneticPr fontId="46"/>
  </si>
  <si>
    <t>市補助率</t>
    <rPh sb="0" eb="1">
      <t>シ</t>
    </rPh>
    <rPh sb="1" eb="4">
      <t>ホジョリツ</t>
    </rPh>
    <phoneticPr fontId="1"/>
  </si>
  <si>
    <t>県補助率</t>
    <rPh sb="0" eb="1">
      <t>ケン</t>
    </rPh>
    <rPh sb="1" eb="3">
      <t>ホジョ</t>
    </rPh>
    <rPh sb="3" eb="4">
      <t>リツ</t>
    </rPh>
    <phoneticPr fontId="1"/>
  </si>
  <si>
    <t>補助対象経費
（間接補助事業費）</t>
    <rPh sb="0" eb="2">
      <t>ホジョ</t>
    </rPh>
    <rPh sb="2" eb="4">
      <t>タイショウ</t>
    </rPh>
    <rPh sb="4" eb="6">
      <t>ケイヒ</t>
    </rPh>
    <rPh sb="8" eb="10">
      <t>カンセツ</t>
    </rPh>
    <rPh sb="10" eb="12">
      <t>ホジョ</t>
    </rPh>
    <rPh sb="12" eb="15">
      <t>ジギョウヒ</t>
    </rPh>
    <phoneticPr fontId="46"/>
  </si>
  <si>
    <t>課税区分</t>
    <rPh sb="0" eb="4">
      <t>カゼイクブン</t>
    </rPh>
    <phoneticPr fontId="1"/>
  </si>
  <si>
    <t>事業費</t>
    <phoneticPr fontId="46"/>
  </si>
  <si>
    <t>事業量</t>
  </si>
  <si>
    <t>記入欄</t>
    <rPh sb="0" eb="2">
      <t>キニュウ</t>
    </rPh>
    <rPh sb="2" eb="3">
      <t>ラン</t>
    </rPh>
    <phoneticPr fontId="1"/>
  </si>
  <si>
    <t>プルダウン</t>
    <phoneticPr fontId="1"/>
  </si>
  <si>
    <t>自動計算</t>
    <rPh sb="0" eb="4">
      <t>ジドウケイサン</t>
    </rPh>
    <phoneticPr fontId="1"/>
  </si>
  <si>
    <r>
      <rPr>
        <b/>
        <sz val="17"/>
        <color theme="1"/>
        <rFont val="BIZ UDゴシック"/>
        <family val="3"/>
        <charset val="128"/>
      </rPr>
      <t>根域制限栽培の補助金額計算様式</t>
    </r>
    <r>
      <rPr>
        <b/>
        <sz val="18"/>
        <color theme="1"/>
        <rFont val="BIZ UDゴシック"/>
        <family val="3"/>
        <charset val="128"/>
      </rPr>
      <t xml:space="preserve">
</t>
    </r>
    <r>
      <rPr>
        <b/>
        <sz val="14"/>
        <color theme="1"/>
        <rFont val="BIZ UDゴシック"/>
        <family val="3"/>
        <charset val="128"/>
      </rPr>
      <t>（果樹経営支援対策事業を活用する場合）</t>
    </r>
    <rPh sb="0" eb="6">
      <t>コンイキセイゲンサイバイ</t>
    </rPh>
    <rPh sb="7" eb="11">
      <t>ホジョキンガク</t>
    </rPh>
    <rPh sb="11" eb="13">
      <t>ケイサン</t>
    </rPh>
    <rPh sb="13" eb="15">
      <t>ヨウシキ</t>
    </rPh>
    <rPh sb="17" eb="19">
      <t>カジュ</t>
    </rPh>
    <rPh sb="19" eb="21">
      <t>ケイエイ</t>
    </rPh>
    <rPh sb="21" eb="23">
      <t>シエン</t>
    </rPh>
    <rPh sb="23" eb="25">
      <t>タイサク</t>
    </rPh>
    <rPh sb="25" eb="27">
      <t>ジギョウ</t>
    </rPh>
    <rPh sb="28" eb="30">
      <t>カツヨウ</t>
    </rPh>
    <rPh sb="32" eb="34">
      <t>バアイ</t>
    </rPh>
    <phoneticPr fontId="1"/>
  </si>
  <si>
    <t>（参考様式４）</t>
    <rPh sb="1" eb="5">
      <t>サンコウヨウシキ</t>
    </rPh>
    <phoneticPr fontId="1"/>
  </si>
  <si>
    <t>　　　（ ア）の1/10以上</t>
    <rPh sb="12" eb="14">
      <t>イジョウ</t>
    </rPh>
    <phoneticPr fontId="1"/>
  </si>
  <si>
    <r>
      <rPr>
        <b/>
        <sz val="17"/>
        <color theme="1"/>
        <rFont val="BIZ UDゴシック"/>
        <family val="3"/>
        <charset val="128"/>
      </rPr>
      <t>V字ジョイント栽培の補助金額計算様式</t>
    </r>
    <r>
      <rPr>
        <b/>
        <sz val="18"/>
        <color theme="1"/>
        <rFont val="BIZ UDゴシック"/>
        <family val="3"/>
        <charset val="128"/>
      </rPr>
      <t xml:space="preserve">
</t>
    </r>
    <r>
      <rPr>
        <b/>
        <sz val="14"/>
        <color theme="1"/>
        <rFont val="BIZ UDゴシック"/>
        <family val="3"/>
        <charset val="128"/>
      </rPr>
      <t>（果樹経営支援対策事業を活用する場合）</t>
    </r>
    <rPh sb="1" eb="2">
      <t>ジ</t>
    </rPh>
    <rPh sb="7" eb="9">
      <t>サイバイ</t>
    </rPh>
    <rPh sb="10" eb="14">
      <t>ホジョキンガク</t>
    </rPh>
    <rPh sb="14" eb="16">
      <t>ケイサン</t>
    </rPh>
    <rPh sb="16" eb="18">
      <t>ヨウシキ</t>
    </rPh>
    <rPh sb="20" eb="22">
      <t>カジュ</t>
    </rPh>
    <rPh sb="22" eb="24">
      <t>ケイエイ</t>
    </rPh>
    <rPh sb="24" eb="26">
      <t>シエン</t>
    </rPh>
    <rPh sb="26" eb="28">
      <t>タイサク</t>
    </rPh>
    <rPh sb="28" eb="30">
      <t>ジギョウ</t>
    </rPh>
    <rPh sb="31" eb="33">
      <t>カツヨウ</t>
    </rPh>
    <rPh sb="35" eb="37">
      <t>バアイ</t>
    </rPh>
    <phoneticPr fontId="1"/>
  </si>
  <si>
    <t>②
（間接補助事業費）</t>
    <rPh sb="3" eb="5">
      <t>カンセツ</t>
    </rPh>
    <rPh sb="5" eb="7">
      <t>ホジョ</t>
    </rPh>
    <rPh sb="7" eb="10">
      <t>ジギョウヒ</t>
    </rPh>
    <phoneticPr fontId="1"/>
  </si>
  <si>
    <t>簡易課税</t>
    <rPh sb="0" eb="4">
      <t>カンイカゼイ</t>
    </rPh>
    <phoneticPr fontId="1"/>
  </si>
  <si>
    <t>本則課税</t>
    <rPh sb="0" eb="4">
      <t>ホンソクカゼイ</t>
    </rPh>
    <phoneticPr fontId="1"/>
  </si>
  <si>
    <t>1/2</t>
    <phoneticPr fontId="1"/>
  </si>
  <si>
    <t>簡易課税</t>
    <rPh sb="0" eb="2">
      <t>カンイ</t>
    </rPh>
    <rPh sb="2" eb="4">
      <t>カゼイ</t>
    </rPh>
    <phoneticPr fontId="1"/>
  </si>
  <si>
    <t>13/20</t>
    <phoneticPr fontId="1"/>
  </si>
  <si>
    <t>本則課税</t>
    <rPh sb="0" eb="2">
      <t>ホンソク</t>
    </rPh>
    <rPh sb="2" eb="4">
      <t>カゼイ</t>
    </rPh>
    <phoneticPr fontId="1"/>
  </si>
  <si>
    <t>根域制限栽培</t>
    <rPh sb="0" eb="6">
      <t>コンイキセイゲンサイバイ</t>
    </rPh>
    <phoneticPr fontId="1"/>
  </si>
  <si>
    <t>間接経費</t>
    <rPh sb="0" eb="2">
      <t>カンセツ</t>
    </rPh>
    <rPh sb="2" eb="4">
      <t>ケイヒ</t>
    </rPh>
    <phoneticPr fontId="1"/>
  </si>
  <si>
    <t>対象経費</t>
    <rPh sb="0" eb="4">
      <t>タイショウケイヒ</t>
    </rPh>
    <phoneticPr fontId="1"/>
  </si>
  <si>
    <t>県補助率</t>
    <rPh sb="0" eb="4">
      <t>ケンホジョリツ</t>
    </rPh>
    <phoneticPr fontId="1"/>
  </si>
  <si>
    <t>V字ジョイント</t>
    <rPh sb="1" eb="2">
      <t>ジ</t>
    </rPh>
    <phoneticPr fontId="1"/>
  </si>
  <si>
    <t>注2）機械ごとに受託面積が分かるよう記載すること</t>
    <rPh sb="0" eb="1">
      <t>チュウ</t>
    </rPh>
    <rPh sb="3" eb="5">
      <t>キカイ</t>
    </rPh>
    <rPh sb="8" eb="12">
      <t>ジュタクメンセキ</t>
    </rPh>
    <rPh sb="13" eb="14">
      <t>ワ</t>
    </rPh>
    <rPh sb="18" eb="20">
      <t>キサイ</t>
    </rPh>
    <phoneticPr fontId="1"/>
  </si>
  <si>
    <t>注1）受託面積一覧の記載に当たっては、申請や依頼を元に記載することとし、
　　本人の了承を得ること</t>
    <rPh sb="0" eb="1">
      <t>チュウ</t>
    </rPh>
    <rPh sb="3" eb="5">
      <t>ジュタク</t>
    </rPh>
    <rPh sb="5" eb="7">
      <t>メンセキ</t>
    </rPh>
    <rPh sb="7" eb="9">
      <t>イチラン</t>
    </rPh>
    <rPh sb="10" eb="12">
      <t>キサイ</t>
    </rPh>
    <rPh sb="13" eb="14">
      <t>ア</t>
    </rPh>
    <rPh sb="19" eb="21">
      <t>シンセイ</t>
    </rPh>
    <rPh sb="22" eb="24">
      <t>イライ</t>
    </rPh>
    <rPh sb="25" eb="26">
      <t>モト</t>
    </rPh>
    <rPh sb="27" eb="29">
      <t>キサイ</t>
    </rPh>
    <rPh sb="39" eb="41">
      <t>ホンニン</t>
    </rPh>
    <rPh sb="42" eb="44">
      <t>リョウショウ</t>
    </rPh>
    <rPh sb="45" eb="46">
      <t>エ</t>
    </rPh>
    <phoneticPr fontId="1"/>
  </si>
  <si>
    <t>合計面積</t>
    <rPh sb="0" eb="2">
      <t>ゴウケイ</t>
    </rPh>
    <rPh sb="2" eb="4">
      <t>メンセキ</t>
    </rPh>
    <phoneticPr fontId="1"/>
  </si>
  <si>
    <t>受託面積(a)</t>
    <rPh sb="0" eb="2">
      <t>ジュタク</t>
    </rPh>
    <rPh sb="2" eb="4">
      <t>メンセキ</t>
    </rPh>
    <phoneticPr fontId="1"/>
  </si>
  <si>
    <t>地区名</t>
    <rPh sb="0" eb="3">
      <t>チクメイ</t>
    </rPh>
    <phoneticPr fontId="1"/>
  </si>
  <si>
    <t>番号</t>
    <rPh sb="0" eb="2">
      <t>バンゴウ</t>
    </rPh>
    <phoneticPr fontId="1"/>
  </si>
  <si>
    <t>受託面積一覧</t>
    <rPh sb="0" eb="2">
      <t>ジュタク</t>
    </rPh>
    <rPh sb="2" eb="4">
      <t>メンセキ</t>
    </rPh>
    <rPh sb="4" eb="6">
      <t>イチラン</t>
    </rPh>
    <phoneticPr fontId="1"/>
  </si>
  <si>
    <t>　農作業受託計画</t>
    <phoneticPr fontId="1"/>
  </si>
  <si>
    <t>（参考様式５）</t>
    <rPh sb="1" eb="3">
      <t>サンコウ</t>
    </rPh>
    <rPh sb="3" eb="5">
      <t>ヨウシキ</t>
    </rPh>
    <phoneticPr fontId="1"/>
  </si>
  <si>
    <t>：</t>
    <phoneticPr fontId="1"/>
  </si>
  <si>
    <t>事業名</t>
    <rPh sb="0" eb="3">
      <t>ジギョウメイ</t>
    </rPh>
    <phoneticPr fontId="1"/>
  </si>
  <si>
    <t>事業実施主体名</t>
    <rPh sb="0" eb="4">
      <t>ジギョウジッシ</t>
    </rPh>
    <rPh sb="4" eb="7">
      <t>シュタイメイ</t>
    </rPh>
    <phoneticPr fontId="1"/>
  </si>
  <si>
    <t>機械名</t>
    <rPh sb="0" eb="2">
      <t>キカイ</t>
    </rPh>
    <rPh sb="2" eb="3">
      <t>メイ</t>
    </rPh>
    <phoneticPr fontId="1"/>
  </si>
  <si>
    <t>整備・推進内容（スケジュール）</t>
  </si>
  <si>
    <t>５　今後の整備・推進計画</t>
  </si>
  <si>
    <t>佐賀県農業協同組合</t>
  </si>
  <si>
    <t>（３）運営主体</t>
  </si>
  <si>
    <t>（２）品目</t>
  </si>
  <si>
    <t>○ｈａ</t>
  </si>
  <si>
    <t>４　集出荷システムの運営</t>
  </si>
  <si>
    <t>　　　現在は集荷所として使用しているＪＡ所有の倉庫に当事業を活用して鉄コンテナを活用した集出荷システムを整備する。</t>
  </si>
  <si>
    <t>３　集出荷システムの整備イメージ</t>
  </si>
  <si>
    <t>（３）地域農業の現状、課題と対応方針、取組により期待される効果、目標達成に向けた取組：</t>
  </si>
  <si>
    <t>ＪＡ○○エリア　○○倉庫（○○市）</t>
  </si>
  <si>
    <t>２　集出荷システムの整備候補地の概要</t>
  </si>
  <si>
    <t>当地域は○○生産を主体とし発展してきた地域で、○○は○○市の主力品目となっている。しかし、高齢化による生産構造の変化や近年の労働力不足により、今後産地の縮小が懸念されている。（産地計画で分析）そこで、鉄コンを主体とした流通体系を導入することで、農家の労力軽減により１戸当たりの作付面積の拡大を図り、産地の拡大を目指す。</t>
  </si>
  <si>
    <t>○○市、○○市（品目名○○、○ｈａ）</t>
  </si>
  <si>
    <t>１　集出荷システム導入の目的・取組を実施する産地の範囲</t>
  </si>
  <si>
    <t>令和　年　月</t>
  </si>
  <si>
    <t>露地野菜集出荷システム整備計画</t>
  </si>
  <si>
    <t>（参考様式６）</t>
    <phoneticPr fontId="1"/>
  </si>
  <si>
    <t>事業実施主体</t>
    <phoneticPr fontId="1"/>
  </si>
  <si>
    <t>（２）農用地面積（田、畑など）：</t>
    <phoneticPr fontId="1"/>
  </si>
  <si>
    <t>○ｈａ</t>
    <phoneticPr fontId="1"/>
  </si>
  <si>
    <t>（１）候補地名：</t>
    <phoneticPr fontId="1"/>
  </si>
  <si>
    <t>・地域内にある○ｈａの全ての面積で、現在はプラスチックコンテナでの収穫、手作業での圃場搬出、集荷所搬入が行われている。</t>
    <phoneticPr fontId="1"/>
  </si>
  <si>
    <t>・現状手作業のため、高齢になると重量品目である○○の作付けは避けられ、より軽量な野菜へと転換されている。また、労働力不足のため収穫作業が進まず、作付けが減少している。このため、軽労化や労働力軽減が期待される鉄コン荷受け・集荷システムを導入する。</t>
    <phoneticPr fontId="1"/>
  </si>
  <si>
    <t>・システム導入により、生産現場での軽労化が図られ１戸あたりの作付面積が拡大すると見込まれる。また、合わせて機械化体系を推進することにより、農家経営の継続性も期待される。</t>
    <phoneticPr fontId="1"/>
  </si>
  <si>
    <t>・現状は○名、○ｈａ（平均面積○ｈａ）であるが、導入後は○名、○ｈａ（平均面積○ｈａ）を目指す。（産地全体）</t>
    <phoneticPr fontId="1"/>
  </si>
  <si>
    <t>・目標達成に向けシステム活用を推進するとともに、関係機関一体となり新たな栽培者の掘り起こしも行う。</t>
    <phoneticPr fontId="1"/>
  </si>
  <si>
    <t>（１）導入規模（受益面積）</t>
    <phoneticPr fontId="1"/>
  </si>
  <si>
    <t>○○</t>
    <phoneticPr fontId="1"/>
  </si>
  <si>
    <t>（４）システムの活用者の選定方法</t>
    <phoneticPr fontId="1"/>
  </si>
  <si>
    <t>（５）受益農家名及び面積一覧　</t>
    <phoneticPr fontId="1"/>
  </si>
  <si>
    <t>農家の手上げ方式により選定する。</t>
    <phoneticPr fontId="1"/>
  </si>
  <si>
    <t>別紙参照（事業実施計画書で確認できる場合は不要）</t>
    <phoneticPr fontId="1"/>
  </si>
  <si>
    <t>・今回導入したシステムと合わせて県単事業等を活用した機械化体系を推進する。</t>
    <phoneticPr fontId="1"/>
  </si>
  <si>
    <t>・鉄コンによる荷受けが増加すれば、近隣にある○○倉庫も活用を検討する必要があるが、その場合施設の改修整備が必要となる。</t>
    <phoneticPr fontId="1"/>
  </si>
  <si>
    <t>潅水に使用</t>
    <rPh sb="0" eb="2">
      <t>カンスイ</t>
    </rPh>
    <rPh sb="3" eb="5">
      <t>シヨウ</t>
    </rPh>
    <phoneticPr fontId="1"/>
  </si>
  <si>
    <t>防除に使用</t>
    <rPh sb="0" eb="2">
      <t>ボウジョ</t>
    </rPh>
    <rPh sb="3" eb="5">
      <t>シヨウ</t>
    </rPh>
    <phoneticPr fontId="1"/>
  </si>
  <si>
    <t>施肥に使用</t>
    <rPh sb="0" eb="2">
      <t>セヒ</t>
    </rPh>
    <rPh sb="3" eb="5">
      <t>シヨウ</t>
    </rPh>
    <phoneticPr fontId="1"/>
  </si>
  <si>
    <t>定植に使用</t>
    <rPh sb="0" eb="2">
      <t>テイショク</t>
    </rPh>
    <rPh sb="3" eb="5">
      <t>シヨウ</t>
    </rPh>
    <phoneticPr fontId="1"/>
  </si>
  <si>
    <t>播種・育苗に使用</t>
    <rPh sb="0" eb="2">
      <t>ハシュ</t>
    </rPh>
    <rPh sb="3" eb="5">
      <t>イクビョウ</t>
    </rPh>
    <rPh sb="6" eb="8">
      <t>シヨウ</t>
    </rPh>
    <phoneticPr fontId="1"/>
  </si>
  <si>
    <t>※必要に応じて適宜行を追加してください。</t>
    <rPh sb="1" eb="3">
      <t>ヒツヨウ</t>
    </rPh>
    <rPh sb="4" eb="5">
      <t>オウ</t>
    </rPh>
    <rPh sb="7" eb="9">
      <t>テキギ</t>
    </rPh>
    <rPh sb="9" eb="10">
      <t>ギョウ</t>
    </rPh>
    <rPh sb="11" eb="13">
      <t>ツイカ</t>
    </rPh>
    <phoneticPr fontId="1"/>
  </si>
  <si>
    <t>備考</t>
    <rPh sb="0" eb="2">
      <t>ビコウ</t>
    </rPh>
    <phoneticPr fontId="46"/>
  </si>
  <si>
    <t>金額（税込）</t>
    <rPh sb="0" eb="2">
      <t>キンガク</t>
    </rPh>
    <rPh sb="3" eb="5">
      <t>ゼイコ</t>
    </rPh>
    <phoneticPr fontId="1"/>
  </si>
  <si>
    <t>数量</t>
    <rPh sb="0" eb="2">
      <t>スウリョウ</t>
    </rPh>
    <phoneticPr fontId="1"/>
  </si>
  <si>
    <t>名称・規格</t>
    <rPh sb="0" eb="2">
      <t>メイショウ</t>
    </rPh>
    <rPh sb="3" eb="5">
      <t>キカク</t>
    </rPh>
    <phoneticPr fontId="1"/>
  </si>
  <si>
    <t>番号</t>
  </si>
  <si>
    <t>営農開始に必要な生産資材等一覧表</t>
    <rPh sb="13" eb="15">
      <t>イチラン</t>
    </rPh>
    <rPh sb="15" eb="16">
      <t>ヒョウ</t>
    </rPh>
    <phoneticPr fontId="46"/>
  </si>
  <si>
    <t>（参考様式７）</t>
    <rPh sb="1" eb="5">
      <t>サンコウヨウシキ</t>
    </rPh>
    <phoneticPr fontId="1"/>
  </si>
  <si>
    <t>根域制限栽培施設</t>
    <rPh sb="0" eb="8">
      <t>コンイキセイゲンサイバイシセツ</t>
    </rPh>
    <phoneticPr fontId="3"/>
  </si>
  <si>
    <t>V字ジョイント栽培施設整備に取り組む事業実施主体で、果樹経営支援対策事業（国庫）の対象となる場合　：　佐賀県園芸農業振興基金協会業務方法書　別記様式１号、補助対象事業費計算書（参考様式４）</t>
    <phoneticPr fontId="1"/>
  </si>
  <si>
    <t>又は</t>
    <phoneticPr fontId="1"/>
  </si>
  <si>
    <t>別表３の事業実施主体のうち（２）、又は（３）のうち農作業受託者にレンタル方式で支援する場合　：　農作業受託計画書（参考様式５）</t>
    <rPh sb="17" eb="18">
      <t>マタ</t>
    </rPh>
    <rPh sb="25" eb="31">
      <t>ノウサギョウジュタクシャ</t>
    </rPh>
    <rPh sb="36" eb="38">
      <t>ホウシキ</t>
    </rPh>
    <rPh sb="39" eb="41">
      <t>シエン</t>
    </rPh>
    <rPh sb="43" eb="45">
      <t>バアイ</t>
    </rPh>
    <rPh sb="48" eb="51">
      <t>ノウサギョウ</t>
    </rPh>
    <rPh sb="51" eb="53">
      <t>ジュタク</t>
    </rPh>
    <rPh sb="53" eb="56">
      <t>ケイカクショ</t>
    </rPh>
    <rPh sb="57" eb="59">
      <t>サンコウ</t>
    </rPh>
    <rPh sb="59" eb="61">
      <t>ヨウシキ</t>
    </rPh>
    <phoneticPr fontId="3"/>
  </si>
  <si>
    <t>さが園芸888整備支援事業　実施状況報告書兼評価報告書（改善状況報告書）</t>
    <rPh sb="7" eb="11">
      <t>セイビシエン</t>
    </rPh>
    <rPh sb="11" eb="13">
      <t>ジギョウ</t>
    </rPh>
    <rPh sb="14" eb="16">
      <t>ジッシ</t>
    </rPh>
    <rPh sb="16" eb="18">
      <t>ジョウキョウ</t>
    </rPh>
    <rPh sb="18" eb="20">
      <t>ホウコク</t>
    </rPh>
    <rPh sb="20" eb="21">
      <t>ショ</t>
    </rPh>
    <rPh sb="21" eb="22">
      <t>ケン</t>
    </rPh>
    <rPh sb="22" eb="24">
      <t>ヒョウカ</t>
    </rPh>
    <rPh sb="24" eb="27">
      <t>ホウコクショ</t>
    </rPh>
    <rPh sb="28" eb="35">
      <t>カイゼンジョウキョウホウコクショ</t>
    </rPh>
    <phoneticPr fontId="7"/>
  </si>
  <si>
    <t>（</t>
    <phoneticPr fontId="1"/>
  </si>
  <si>
    <t>○○年度</t>
    <rPh sb="2" eb="4">
      <t>ネンド</t>
    </rPh>
    <phoneticPr fontId="1"/>
  </si>
  <si>
    <t>実施分 報告年度</t>
    <phoneticPr fontId="1"/>
  </si>
  <si>
    <t>)</t>
    <phoneticPr fontId="1"/>
  </si>
  <si>
    <t>※関連する中古ハウスリノベーション対策を２か年度に渡って実施する場合、目標値は事業実施２か年度目の翌々年度とし、これに合わせて事業評価も実施すること。</t>
    <rPh sb="1" eb="3">
      <t>カンレン</t>
    </rPh>
    <rPh sb="5" eb="7">
      <t>チュウコ</t>
    </rPh>
    <rPh sb="17" eb="19">
      <t>タイサク</t>
    </rPh>
    <rPh sb="22" eb="24">
      <t>ネンド</t>
    </rPh>
    <rPh sb="25" eb="26">
      <t>ワタ</t>
    </rPh>
    <rPh sb="28" eb="30">
      <t>ジッシ</t>
    </rPh>
    <rPh sb="32" eb="34">
      <t>バアイ</t>
    </rPh>
    <rPh sb="35" eb="38">
      <t>モクヒョウチ</t>
    </rPh>
    <rPh sb="39" eb="43">
      <t>ジギョウジッシ</t>
    </rPh>
    <rPh sb="45" eb="46">
      <t>ネン</t>
    </rPh>
    <rPh sb="46" eb="47">
      <t>ド</t>
    </rPh>
    <rPh sb="47" eb="48">
      <t>メ</t>
    </rPh>
    <rPh sb="49" eb="51">
      <t>ヨクヨク</t>
    </rPh>
    <rPh sb="51" eb="53">
      <t>ネンド</t>
    </rPh>
    <rPh sb="59" eb="60">
      <t>ア</t>
    </rPh>
    <rPh sb="63" eb="67">
      <t>ジギョウヒョウカ</t>
    </rPh>
    <rPh sb="68" eb="70">
      <t>ジッシ</t>
    </rPh>
    <phoneticPr fontId="1"/>
  </si>
  <si>
    <r>
      <t>営農開始に必要な生産資材等を導入する場合</t>
    </r>
    <r>
      <rPr>
        <u/>
        <sz val="11"/>
        <color rgb="FFFF0000"/>
        <rFont val="BIZ UDゴシック"/>
        <family val="3"/>
        <charset val="128"/>
      </rPr>
      <t>において、見積書が複数ある場合</t>
    </r>
    <r>
      <rPr>
        <u/>
        <sz val="11"/>
        <color theme="10"/>
        <rFont val="BIZ UDゴシック"/>
        <family val="3"/>
        <charset val="128"/>
      </rPr>
      <t>　：　営農開始に必要な資材等一覧表（参考様式７）</t>
    </r>
    <rPh sb="0" eb="4">
      <t>エイノウカイシ</t>
    </rPh>
    <rPh sb="5" eb="7">
      <t>ヒツヨウ</t>
    </rPh>
    <rPh sb="8" eb="13">
      <t>セイサンシザイトウ</t>
    </rPh>
    <rPh sb="14" eb="16">
      <t>ドウニュウ</t>
    </rPh>
    <rPh sb="18" eb="20">
      <t>バアイ</t>
    </rPh>
    <rPh sb="25" eb="28">
      <t>ミツモリショ</t>
    </rPh>
    <rPh sb="29" eb="31">
      <t>フクスウ</t>
    </rPh>
    <rPh sb="33" eb="35">
      <t>バアイ</t>
    </rPh>
    <rPh sb="38" eb="42">
      <t>エイノウカイシ</t>
    </rPh>
    <rPh sb="43" eb="45">
      <t>ヒツヨウ</t>
    </rPh>
    <rPh sb="46" eb="49">
      <t>シザイトウ</t>
    </rPh>
    <rPh sb="49" eb="50">
      <t>イチ</t>
    </rPh>
    <rPh sb="50" eb="51">
      <t>ラン</t>
    </rPh>
    <rPh sb="51" eb="52">
      <t>ヒョウ</t>
    </rPh>
    <rPh sb="53" eb="57">
      <t>サンコウヨウシキ</t>
    </rPh>
    <phoneticPr fontId="1"/>
  </si>
  <si>
    <r>
      <t>種苗法に関する誓約書（別紙Ｅ）※１）</t>
    </r>
    <r>
      <rPr>
        <u/>
        <sz val="11"/>
        <color rgb="FFFF0000"/>
        <rFont val="BIZ UDゴシック"/>
        <family val="3"/>
        <charset val="128"/>
      </rPr>
      <t>代表者にて</t>
    </r>
    <r>
      <rPr>
        <u/>
        <sz val="11"/>
        <color theme="10"/>
        <rFont val="BIZ UDゴシック"/>
        <family val="3"/>
        <charset val="128"/>
      </rPr>
      <t>作成すること　※２）農業協同組合（農業者にリース方式で支援する場合、又は農作業受託者にレンタル方式で支援する場合を除く）が事業実施主体の場合、提出不要</t>
    </r>
    <rPh sb="18" eb="21">
      <t>ダイヒョウシャ</t>
    </rPh>
    <rPh sb="23" eb="25">
      <t>サクセイ</t>
    </rPh>
    <rPh sb="33" eb="35">
      <t>ノウギョウ</t>
    </rPh>
    <phoneticPr fontId="1"/>
  </si>
  <si>
    <t>（別紙I）</t>
    <phoneticPr fontId="1"/>
  </si>
  <si>
    <t>関連する中古ハウスリノベーション対策を2か年度に渡って実施する場合にかかる誓約書</t>
    <phoneticPr fontId="1"/>
  </si>
  <si>
    <t>　私は、下記の事項を確認し、遵守することを誓約し、遵守できない場合は既交付の本対策に</t>
    <phoneticPr fontId="1"/>
  </si>
  <si>
    <t>かかる補助金を返還します。</t>
    <phoneticPr fontId="1"/>
  </si>
  <si>
    <t>□2か年度目までに園芸生産の拡大を行います。</t>
    <phoneticPr fontId="1"/>
  </si>
  <si>
    <t>□誓約内容を遵守しなかった場合は、当該事業で交付を受けた補助金の一部または全部を</t>
    <phoneticPr fontId="1"/>
  </si>
  <si>
    <t>返納することを承諾します。</t>
    <phoneticPr fontId="1"/>
  </si>
  <si>
    <r>
      <t>　　　　　　　　　　　　　　　　　　　　　　　　</t>
    </r>
    <r>
      <rPr>
        <u/>
        <sz val="11"/>
        <color rgb="FFFF0000"/>
        <rFont val="BIZ UDゴシック"/>
        <family val="3"/>
        <charset val="128"/>
      </rPr>
      <t>新規就農者以外の事業実施主体のうち、事業実施年度の１年度前までに中古園芸用ハウスを取得した、知事が特に必要と認める事業実施主体については、</t>
    </r>
    <phoneticPr fontId="1"/>
  </si>
  <si>
    <r>
      <rPr>
        <sz val="11"/>
        <color rgb="FFFF0000"/>
        <rFont val="BIZ UDゴシック"/>
        <family val="3"/>
        <charset val="128"/>
      </rPr>
      <t>　　　　　　　　　　　　　　　　　　　　　　　　</t>
    </r>
    <r>
      <rPr>
        <u/>
        <sz val="11"/>
        <color rgb="FFFF0000"/>
        <rFont val="BIZ UDゴシック"/>
        <family val="3"/>
        <charset val="128"/>
      </rPr>
      <t>当該中古園芸用ハウスを取得した日を示す売買契約書の写し等</t>
    </r>
    <phoneticPr fontId="1"/>
  </si>
  <si>
    <t>（参考様式８）</t>
    <rPh sb="1" eb="3">
      <t>サンコウ</t>
    </rPh>
    <rPh sb="3" eb="5">
      <t>ヨウシキ</t>
    </rPh>
    <phoneticPr fontId="1"/>
  </si>
  <si>
    <t>作業体系</t>
    <rPh sb="0" eb="4">
      <t>サギョウタイケイ</t>
    </rPh>
    <phoneticPr fontId="1"/>
  </si>
  <si>
    <t>現状（令和◯年度）</t>
    <rPh sb="0" eb="2">
      <t>ゲンジョウ</t>
    </rPh>
    <rPh sb="3" eb="5">
      <t>レイワ</t>
    </rPh>
    <rPh sb="6" eb="8">
      <t>ネンド</t>
    </rPh>
    <phoneticPr fontId="1"/>
  </si>
  <si>
    <t>目標（令和◯年度）</t>
    <rPh sb="0" eb="2">
      <t>モクヒョウ</t>
    </rPh>
    <rPh sb="3" eb="5">
      <t>レイワ</t>
    </rPh>
    <rPh sb="6" eb="8">
      <t>ネンド</t>
    </rPh>
    <phoneticPr fontId="1"/>
  </si>
  <si>
    <t>増減</t>
    <rPh sb="0" eb="2">
      <t>ゾウゲン</t>
    </rPh>
    <phoneticPr fontId="1"/>
  </si>
  <si>
    <t>区分</t>
    <rPh sb="0" eb="2">
      <t>クブン</t>
    </rPh>
    <phoneticPr fontId="1"/>
  </si>
  <si>
    <t>機械導入
段階</t>
    <rPh sb="0" eb="2">
      <t>キカイ</t>
    </rPh>
    <rPh sb="2" eb="4">
      <t>ドウニュウ</t>
    </rPh>
    <rPh sb="5" eb="7">
      <t>ダンカイ</t>
    </rPh>
    <phoneticPr fontId="1"/>
  </si>
  <si>
    <t>作業内容・機械</t>
    <rPh sb="0" eb="2">
      <t>サギョウ</t>
    </rPh>
    <rPh sb="2" eb="4">
      <t>ナイヨウ</t>
    </rPh>
    <rPh sb="5" eb="7">
      <t>キカイ</t>
    </rPh>
    <phoneticPr fontId="1"/>
  </si>
  <si>
    <t>個人
所有</t>
    <rPh sb="0" eb="2">
      <t>コジン</t>
    </rPh>
    <rPh sb="3" eb="5">
      <t>ショユウ</t>
    </rPh>
    <phoneticPr fontId="1"/>
  </si>
  <si>
    <t>組合
所有</t>
    <rPh sb="0" eb="2">
      <t>クミアイ</t>
    </rPh>
    <rPh sb="3" eb="5">
      <t>ショユウ</t>
    </rPh>
    <phoneticPr fontId="1"/>
  </si>
  <si>
    <t>①播種・移植</t>
    <rPh sb="1" eb="3">
      <t>ハシュ</t>
    </rPh>
    <rPh sb="4" eb="6">
      <t>イショク</t>
    </rPh>
    <phoneticPr fontId="1"/>
  </si>
  <si>
    <t>手作業</t>
    <rPh sb="0" eb="3">
      <t>テサギョウ</t>
    </rPh>
    <phoneticPr fontId="1"/>
  </si>
  <si>
    <t>全自動播種機</t>
    <rPh sb="0" eb="3">
      <t>ゼンジドウ</t>
    </rPh>
    <rPh sb="3" eb="5">
      <t>ハシュ</t>
    </rPh>
    <rPh sb="5" eb="6">
      <t>キ</t>
    </rPh>
    <phoneticPr fontId="1"/>
  </si>
  <si>
    <t>移植</t>
    <rPh sb="0" eb="2">
      <t>イショク</t>
    </rPh>
    <phoneticPr fontId="1"/>
  </si>
  <si>
    <t>半自動歩行型２条</t>
    <rPh sb="0" eb="3">
      <t>ハンジドウ</t>
    </rPh>
    <rPh sb="3" eb="6">
      <t>ホコウガタ</t>
    </rPh>
    <rPh sb="7" eb="8">
      <t>ジョウ</t>
    </rPh>
    <phoneticPr fontId="1"/>
  </si>
  <si>
    <t>半自動歩行型４条</t>
    <rPh sb="0" eb="3">
      <t>ハンジドウ</t>
    </rPh>
    <rPh sb="3" eb="5">
      <t>ホコウ</t>
    </rPh>
    <rPh sb="5" eb="6">
      <t>ガタ</t>
    </rPh>
    <rPh sb="7" eb="8">
      <t>ジョウ</t>
    </rPh>
    <phoneticPr fontId="1"/>
  </si>
  <si>
    <t>全自動歩行型４条</t>
    <rPh sb="0" eb="3">
      <t>ゼンジドウ</t>
    </rPh>
    <rPh sb="3" eb="6">
      <t>ホコウガタ</t>
    </rPh>
    <rPh sb="7" eb="8">
      <t>ジョウ</t>
    </rPh>
    <phoneticPr fontId="1"/>
  </si>
  <si>
    <t>②収穫</t>
    <rPh sb="1" eb="3">
      <t>シュウカク</t>
    </rPh>
    <phoneticPr fontId="1"/>
  </si>
  <si>
    <t>歩行型収穫機</t>
    <rPh sb="0" eb="3">
      <t>ホコウガタ</t>
    </rPh>
    <rPh sb="3" eb="5">
      <t>シュウカク</t>
    </rPh>
    <rPh sb="5" eb="6">
      <t>キ</t>
    </rPh>
    <phoneticPr fontId="1"/>
  </si>
  <si>
    <r>
      <t>根切機</t>
    </r>
    <r>
      <rPr>
        <sz val="9"/>
        <color theme="1"/>
        <rFont val="游ゴシック"/>
        <family val="3"/>
        <charset val="128"/>
        <scheme val="minor"/>
      </rPr>
      <t>(</t>
    </r>
    <r>
      <rPr>
        <sz val="8"/>
        <color theme="1"/>
        <rFont val="游ゴシック"/>
        <family val="3"/>
        <charset val="128"/>
        <scheme val="minor"/>
      </rPr>
      <t>トラクターアタッチメント)</t>
    </r>
    <rPh sb="0" eb="2">
      <t>ネキ</t>
    </rPh>
    <rPh sb="2" eb="3">
      <t>キ</t>
    </rPh>
    <phoneticPr fontId="1"/>
  </si>
  <si>
    <r>
      <t>葉切機</t>
    </r>
    <r>
      <rPr>
        <sz val="8"/>
        <color theme="1"/>
        <rFont val="游ゴシック"/>
        <family val="3"/>
        <charset val="128"/>
        <scheme val="minor"/>
      </rPr>
      <t>(トラクターアタッチメント)</t>
    </r>
    <rPh sb="0" eb="2">
      <t>ハキリ</t>
    </rPh>
    <rPh sb="2" eb="3">
      <t>キ</t>
    </rPh>
    <phoneticPr fontId="1"/>
  </si>
  <si>
    <r>
      <t>堀上機</t>
    </r>
    <r>
      <rPr>
        <sz val="8"/>
        <color theme="1"/>
        <rFont val="游ゴシック"/>
        <family val="3"/>
        <charset val="128"/>
        <scheme val="minor"/>
      </rPr>
      <t>(トラクターアタッチメント)</t>
    </r>
    <rPh sb="0" eb="2">
      <t>ホリアゲ</t>
    </rPh>
    <rPh sb="2" eb="3">
      <t>キ</t>
    </rPh>
    <phoneticPr fontId="1"/>
  </si>
  <si>
    <t>収穫
（拾上げ）</t>
    <rPh sb="0" eb="2">
      <t>シュウカク</t>
    </rPh>
    <rPh sb="4" eb="6">
      <t>ヒロイア</t>
    </rPh>
    <phoneticPr fontId="1"/>
  </si>
  <si>
    <t>乗用型ピッカー（昇降機付）</t>
    <rPh sb="0" eb="2">
      <t>ジョウヨウ</t>
    </rPh>
    <rPh sb="2" eb="3">
      <t>ガタ</t>
    </rPh>
    <rPh sb="8" eb="11">
      <t>ショウコウキ</t>
    </rPh>
    <rPh sb="11" eb="12">
      <t>ツ</t>
    </rPh>
    <phoneticPr fontId="1"/>
  </si>
  <si>
    <t>圃場内運搬</t>
    <rPh sb="0" eb="3">
      <t>ホジョウナイ</t>
    </rPh>
    <rPh sb="3" eb="5">
      <t>ウンパン</t>
    </rPh>
    <phoneticPr fontId="1"/>
  </si>
  <si>
    <t>運搬車</t>
    <rPh sb="0" eb="3">
      <t>ウンパンシャ</t>
    </rPh>
    <phoneticPr fontId="1"/>
  </si>
  <si>
    <t>トラクタリフト</t>
    <phoneticPr fontId="1"/>
  </si>
  <si>
    <t>※播種・移植にかかる機械を導入する場合は①の欄を、収穫にかかる機械を導入する場合は②の欄を記入する。</t>
    <rPh sb="1" eb="3">
      <t>ハシュ</t>
    </rPh>
    <rPh sb="4" eb="6">
      <t>イショク</t>
    </rPh>
    <rPh sb="10" eb="12">
      <t>キカイ</t>
    </rPh>
    <rPh sb="13" eb="15">
      <t>ドウニュウ</t>
    </rPh>
    <rPh sb="17" eb="19">
      <t>バアイ</t>
    </rPh>
    <rPh sb="22" eb="23">
      <t>ラン</t>
    </rPh>
    <rPh sb="25" eb="27">
      <t>シュウカク</t>
    </rPh>
    <rPh sb="31" eb="33">
      <t>キカイ</t>
    </rPh>
    <rPh sb="34" eb="36">
      <t>ドウニュウ</t>
    </rPh>
    <rPh sb="38" eb="40">
      <t>バアイ</t>
    </rPh>
    <rPh sb="43" eb="44">
      <t>ラン</t>
    </rPh>
    <rPh sb="45" eb="47">
      <t>キニュウ</t>
    </rPh>
    <phoneticPr fontId="1"/>
  </si>
  <si>
    <r>
      <t>※手作業の場合は、該当する</t>
    </r>
    <r>
      <rPr>
        <sz val="11"/>
        <color theme="1"/>
        <rFont val="Segoe UI Symbol"/>
        <family val="2"/>
      </rPr>
      <t>☐</t>
    </r>
    <r>
      <rPr>
        <sz val="11"/>
        <color theme="1"/>
        <rFont val="游ゴシック"/>
        <family val="2"/>
        <charset val="128"/>
        <scheme val="minor"/>
      </rPr>
      <t>に ✓ を記入し、機械を所有または導入予定の場合は、台数を記入する。</t>
    </r>
    <rPh sb="1" eb="4">
      <t>テサギョウ</t>
    </rPh>
    <rPh sb="5" eb="7">
      <t>バアイ</t>
    </rPh>
    <rPh sb="9" eb="11">
      <t>ガイトウ</t>
    </rPh>
    <rPh sb="19" eb="21">
      <t>キニュウ</t>
    </rPh>
    <rPh sb="23" eb="25">
      <t>キカイ</t>
    </rPh>
    <rPh sb="26" eb="28">
      <t>ショユウ</t>
    </rPh>
    <rPh sb="31" eb="35">
      <t>ドウニュウヨテイ</t>
    </rPh>
    <rPh sb="36" eb="38">
      <t>バアイ</t>
    </rPh>
    <rPh sb="40" eb="42">
      <t>ダイスウ</t>
    </rPh>
    <rPh sb="43" eb="45">
      <t>キニュウ</t>
    </rPh>
    <phoneticPr fontId="1"/>
  </si>
  <si>
    <t>たまねぎ機械導入・高度化計画</t>
    <rPh sb="6" eb="8">
      <t>ドウニュウ</t>
    </rPh>
    <rPh sb="9" eb="11">
      <t>コウド</t>
    </rPh>
    <phoneticPr fontId="1"/>
  </si>
  <si>
    <t>全自動乗用型４条</t>
    <rPh sb="0" eb="3">
      <t>ゼンジドウ</t>
    </rPh>
    <rPh sb="3" eb="5">
      <t>ジョウヨウ</t>
    </rPh>
    <rPh sb="5" eb="6">
      <t>ガタ</t>
    </rPh>
    <rPh sb="7" eb="8">
      <t>ジョウ</t>
    </rPh>
    <phoneticPr fontId="1"/>
  </si>
  <si>
    <t>アタッチ牽引用トラクタ又は乗用管理機</t>
    <rPh sb="4" eb="7">
      <t>ケンインヨウ</t>
    </rPh>
    <rPh sb="11" eb="12">
      <t>マタ</t>
    </rPh>
    <rPh sb="13" eb="18">
      <t>ジョウヨウカンリキ</t>
    </rPh>
    <phoneticPr fontId="1"/>
  </si>
  <si>
    <t>歩行型ピッカー</t>
    <rPh sb="0" eb="3">
      <t>ホコウガタ</t>
    </rPh>
    <phoneticPr fontId="1"/>
  </si>
  <si>
    <t>歩行型ピッカー（昇降機付）</t>
    <rPh sb="0" eb="3">
      <t>ホコウガタ</t>
    </rPh>
    <rPh sb="8" eb="10">
      <t>ショウコウ</t>
    </rPh>
    <rPh sb="10" eb="11">
      <t>キ</t>
    </rPh>
    <rPh sb="11" eb="12">
      <t>ツ</t>
    </rPh>
    <phoneticPr fontId="1"/>
  </si>
  <si>
    <t>（別紙Ｅ）</t>
    <phoneticPr fontId="1"/>
  </si>
  <si>
    <r>
      <t>品目たまねぎで機械を導入する場合　：　</t>
    </r>
    <r>
      <rPr>
        <u/>
        <sz val="11"/>
        <color rgb="FFFF0000"/>
        <rFont val="BIZ UDゴシック"/>
        <family val="3"/>
        <charset val="128"/>
      </rPr>
      <t>たまねぎ機械導入・高度化計画（参考様式８）</t>
    </r>
    <rPh sb="0" eb="2">
      <t>ヒンモク</t>
    </rPh>
    <rPh sb="10" eb="12">
      <t>ドウニュウ</t>
    </rPh>
    <rPh sb="23" eb="25">
      <t>キカイ</t>
    </rPh>
    <rPh sb="25" eb="27">
      <t>ドウニュウ</t>
    </rPh>
    <rPh sb="28" eb="31">
      <t>コウドカ</t>
    </rPh>
    <rPh sb="31" eb="33">
      <t>ケイカク</t>
    </rPh>
    <rPh sb="34" eb="36">
      <t>サンコウ</t>
    </rPh>
    <rPh sb="36" eb="38">
      <t>ヨウシキ</t>
    </rPh>
    <phoneticPr fontId="1"/>
  </si>
  <si>
    <r>
      <t>「ＧＡＰ等の取組」は、実施要領別表６の中から受益者が取り組んだGAP</t>
    </r>
    <r>
      <rPr>
        <u/>
        <sz val="10"/>
        <color rgb="FFFF0000"/>
        <rFont val="BIZ UDPゴシック"/>
        <family val="3"/>
        <charset val="128"/>
      </rPr>
      <t>等</t>
    </r>
    <r>
      <rPr>
        <sz val="10"/>
        <rFont val="BIZ UDPゴシック"/>
        <family val="3"/>
        <charset val="128"/>
      </rPr>
      <t>の種類を記載し、実施した場合は、「取組状況」の欄に○を付けること。</t>
    </r>
    <rPh sb="4" eb="5">
      <t>トウ</t>
    </rPh>
    <rPh sb="6" eb="8">
      <t>トリクミ</t>
    </rPh>
    <rPh sb="34" eb="35">
      <t>トウ</t>
    </rPh>
    <rPh sb="43" eb="45">
      <t>ジッシ</t>
    </rPh>
    <rPh sb="47" eb="49">
      <t>バアイ</t>
    </rPh>
    <rPh sb="52" eb="54">
      <t>トリクミ</t>
    </rPh>
    <rPh sb="54" eb="56">
      <t>ジョウキョウ</t>
    </rPh>
    <rPh sb="58" eb="59">
      <t>ラン</t>
    </rPh>
    <rPh sb="62" eb="63">
      <t>ツ</t>
    </rPh>
    <phoneticPr fontId="7"/>
  </si>
  <si>
    <t>別紙I「独立・自立就農に係る要件確認表」（新規就農者育成対策を実施する場合で、初回の実施状況報告の場合のみ）</t>
    <rPh sb="0" eb="2">
      <t>ベッシ</t>
    </rPh>
    <rPh sb="4" eb="6">
      <t>ドクリツ</t>
    </rPh>
    <rPh sb="7" eb="9">
      <t>ジリツ</t>
    </rPh>
    <rPh sb="9" eb="11">
      <t>シュウノウ</t>
    </rPh>
    <rPh sb="12" eb="13">
      <t>カカ</t>
    </rPh>
    <rPh sb="14" eb="16">
      <t>ヨウケン</t>
    </rPh>
    <rPh sb="16" eb="19">
      <t>カクニンヒョウ</t>
    </rPh>
    <rPh sb="21" eb="26">
      <t>シンキシュウノウシャ</t>
    </rPh>
    <rPh sb="26" eb="30">
      <t>イクセイタイサク</t>
    </rPh>
    <rPh sb="31" eb="33">
      <t>ジッシ</t>
    </rPh>
    <rPh sb="35" eb="37">
      <t>バアイ</t>
    </rPh>
    <rPh sb="39" eb="41">
      <t>ショカイ</t>
    </rPh>
    <rPh sb="42" eb="46">
      <t>ジッシジョウキョウ</t>
    </rPh>
    <rPh sb="46" eb="48">
      <t>ホウコク</t>
    </rPh>
    <rPh sb="49" eb="51">
      <t>バアイ</t>
    </rPh>
    <phoneticPr fontId="1"/>
  </si>
  <si>
    <t>「環境負荷低減のクロスコンプライアンスチェックシート」（当該取り組みを行った場合で、評価報告書の提出時のみ）</t>
    <rPh sb="1" eb="5">
      <t>カンキョウフカ</t>
    </rPh>
    <rPh sb="5" eb="7">
      <t>テイゲン</t>
    </rPh>
    <rPh sb="28" eb="31">
      <t>トウガイト</t>
    </rPh>
    <rPh sb="32" eb="33">
      <t>ク</t>
    </rPh>
    <rPh sb="35" eb="36">
      <t>オコナ</t>
    </rPh>
    <rPh sb="38" eb="40">
      <t>バアイ</t>
    </rPh>
    <rPh sb="42" eb="44">
      <t>ヒョウカ</t>
    </rPh>
    <rPh sb="44" eb="47">
      <t>ホウコクショ</t>
    </rPh>
    <rPh sb="48" eb="51">
      <t>テイシュツジ</t>
    </rPh>
    <phoneticPr fontId="1"/>
  </si>
  <si>
    <t>（別紙Ｊ）</t>
    <phoneticPr fontId="1"/>
  </si>
  <si>
    <t>新規就農者育成対策における独立・自営就農に係る要件確認表</t>
    <rPh sb="0" eb="5">
      <t>シンキシュウノウシャ</t>
    </rPh>
    <rPh sb="5" eb="9">
      <t>イクセイタイサク</t>
    </rPh>
    <rPh sb="13" eb="15">
      <t>ドクリツ</t>
    </rPh>
    <rPh sb="16" eb="20">
      <t>ジエイシュウノウ</t>
    </rPh>
    <rPh sb="21" eb="22">
      <t>カカ</t>
    </rPh>
    <rPh sb="23" eb="28">
      <t>ヨウケンカクニンヒョウ</t>
    </rPh>
    <phoneticPr fontId="1"/>
  </si>
  <si>
    <t>（受益者名：２戸以上の場合）</t>
    <rPh sb="1" eb="3">
      <t>ジュエキ</t>
    </rPh>
    <rPh sb="3" eb="4">
      <t>シャ</t>
    </rPh>
    <rPh sb="4" eb="5">
      <t>メイ</t>
    </rPh>
    <rPh sb="7" eb="8">
      <t>ト</t>
    </rPh>
    <rPh sb="8" eb="10">
      <t>イジョウ</t>
    </rPh>
    <rPh sb="11" eb="13">
      <t>バアイ</t>
    </rPh>
    <phoneticPr fontId="1"/>
  </si>
  <si>
    <t>住所</t>
    <rPh sb="0" eb="2">
      <t>ジュウショ</t>
    </rPh>
    <phoneticPr fontId="1"/>
  </si>
  <si>
    <r>
      <t xml:space="preserve">独立・自営就農日
</t>
    </r>
    <r>
      <rPr>
        <u/>
        <sz val="8"/>
        <color rgb="FFFF0000"/>
        <rFont val="BIZ UDゴシック"/>
        <family val="3"/>
        <charset val="128"/>
      </rPr>
      <t>（5の①～④をすべて満たした日）</t>
    </r>
    <rPh sb="0" eb="2">
      <t>ドクリツ</t>
    </rPh>
    <rPh sb="3" eb="5">
      <t>ジエイ</t>
    </rPh>
    <rPh sb="5" eb="8">
      <t>シュウノウビ</t>
    </rPh>
    <rPh sb="19" eb="20">
      <t>ミ</t>
    </rPh>
    <rPh sb="23" eb="24">
      <t>ヒ</t>
    </rPh>
    <phoneticPr fontId="1"/>
  </si>
  <si>
    <r>
      <rPr>
        <sz val="10.5"/>
        <color rgb="FFFF0000"/>
        <rFont val="BIZ UDゴシック"/>
        <family val="3"/>
        <charset val="128"/>
      </rPr>
      <t>　　　</t>
    </r>
    <r>
      <rPr>
        <u/>
        <sz val="10.5"/>
        <color rgb="FFFF0000"/>
        <rFont val="BIZ UDゴシック"/>
        <family val="3"/>
        <charset val="128"/>
      </rPr>
      <t>独立・自営就農の要件の確認</t>
    </r>
    <phoneticPr fontId="1"/>
  </si>
  <si>
    <t>要　　件</t>
    <rPh sb="0" eb="1">
      <t>ヨウ</t>
    </rPh>
    <rPh sb="3" eb="4">
      <t>ケン</t>
    </rPh>
    <phoneticPr fontId="1"/>
  </si>
  <si>
    <t>要件を満たした日</t>
    <rPh sb="0" eb="2">
      <t>ヨウケン</t>
    </rPh>
    <rPh sb="3" eb="4">
      <t>ミ</t>
    </rPh>
    <rPh sb="7" eb="8">
      <t>ヒ</t>
    </rPh>
    <phoneticPr fontId="1"/>
  </si>
  <si>
    <t>備考（証拠書類等）</t>
    <rPh sb="0" eb="2">
      <t>ビコウ</t>
    </rPh>
    <rPh sb="3" eb="8">
      <t>ショウコショルイトウ</t>
    </rPh>
    <phoneticPr fontId="1"/>
  </si>
  <si>
    <t>①</t>
    <phoneticPr fontId="1"/>
  </si>
  <si>
    <t>農地の所有権又は利用権を受益者が有すること。</t>
    <rPh sb="0" eb="2">
      <t>ノウチ</t>
    </rPh>
    <rPh sb="3" eb="7">
      <t>ショユウケンマタ</t>
    </rPh>
    <rPh sb="8" eb="10">
      <t>リヨウ</t>
    </rPh>
    <rPh sb="10" eb="11">
      <t>ケン</t>
    </rPh>
    <rPh sb="12" eb="15">
      <t>ジュエキシャ</t>
    </rPh>
    <rPh sb="16" eb="17">
      <t>ユウ</t>
    </rPh>
    <phoneticPr fontId="1"/>
  </si>
  <si>
    <t>年　　月　　日</t>
    <rPh sb="0" eb="1">
      <t>ネン</t>
    </rPh>
    <rPh sb="3" eb="4">
      <t>ガツ</t>
    </rPh>
    <rPh sb="6" eb="7">
      <t>ニチ</t>
    </rPh>
    <phoneticPr fontId="1"/>
  </si>
  <si>
    <t>（例）
・利用権設定申出書</t>
    <rPh sb="1" eb="2">
      <t>レイ</t>
    </rPh>
    <rPh sb="5" eb="8">
      <t>リヨウケン</t>
    </rPh>
    <rPh sb="8" eb="10">
      <t>セッテイ</t>
    </rPh>
    <rPh sb="10" eb="13">
      <t>モウシデショ</t>
    </rPh>
    <phoneticPr fontId="1"/>
  </si>
  <si>
    <t>②</t>
    <phoneticPr fontId="1"/>
  </si>
  <si>
    <t>主要な農業機械・施設を、受益者が所有し、又は借りていること。</t>
    <rPh sb="0" eb="2">
      <t>シュヨウ</t>
    </rPh>
    <rPh sb="3" eb="7">
      <t>ノウギョウキカイ</t>
    </rPh>
    <rPh sb="8" eb="10">
      <t>シセツ</t>
    </rPh>
    <rPh sb="12" eb="15">
      <t>ジュエキシャ</t>
    </rPh>
    <rPh sb="16" eb="18">
      <t>ショユウ</t>
    </rPh>
    <rPh sb="20" eb="21">
      <t>マタ</t>
    </rPh>
    <rPh sb="22" eb="23">
      <t>カ</t>
    </rPh>
    <phoneticPr fontId="1"/>
  </si>
  <si>
    <t>（例）
・農業機械・施設貸借契約書</t>
    <rPh sb="1" eb="2">
      <t>レイ</t>
    </rPh>
    <rPh sb="5" eb="9">
      <t>ノウギョウキカイ</t>
    </rPh>
    <rPh sb="10" eb="12">
      <t>シセツ</t>
    </rPh>
    <rPh sb="12" eb="17">
      <t>タイシャクケイヤクショ</t>
    </rPh>
    <phoneticPr fontId="1"/>
  </si>
  <si>
    <t>③</t>
    <phoneticPr fontId="1"/>
  </si>
  <si>
    <t>生産物や生産資材等を受益者の名義で出荷・取引すること。</t>
    <rPh sb="0" eb="3">
      <t>セイサンブツ</t>
    </rPh>
    <rPh sb="4" eb="9">
      <t>セイサンシザイトウ</t>
    </rPh>
    <rPh sb="10" eb="13">
      <t>ジュエキシャ</t>
    </rPh>
    <rPh sb="14" eb="16">
      <t>メイギ</t>
    </rPh>
    <rPh sb="17" eb="19">
      <t>シュッカ</t>
    </rPh>
    <rPh sb="20" eb="22">
      <t>トリヒキ</t>
    </rPh>
    <phoneticPr fontId="1"/>
  </si>
  <si>
    <t>（例）
・資材納品書
・出荷伝票</t>
    <rPh sb="1" eb="2">
      <t>レイ</t>
    </rPh>
    <rPh sb="5" eb="10">
      <t>シザイノウヒンショ</t>
    </rPh>
    <rPh sb="12" eb="16">
      <t>シュッカデンピョウ</t>
    </rPh>
    <phoneticPr fontId="1"/>
  </si>
  <si>
    <t>④</t>
    <phoneticPr fontId="1"/>
  </si>
  <si>
    <t>受益者の農産物等の売上げや経費の支出などの経営収支を受益者の名義の通帳及び帳簿で管理すること。</t>
    <rPh sb="0" eb="3">
      <t>ジュエキシャ</t>
    </rPh>
    <rPh sb="4" eb="8">
      <t>ノウサンブツトウ</t>
    </rPh>
    <rPh sb="9" eb="11">
      <t>ウリアゲ</t>
    </rPh>
    <rPh sb="13" eb="15">
      <t>ケイヒ</t>
    </rPh>
    <rPh sb="16" eb="18">
      <t>シシュツ</t>
    </rPh>
    <rPh sb="21" eb="25">
      <t>ケイエイシュウシ</t>
    </rPh>
    <rPh sb="26" eb="29">
      <t>ジュエキシャ</t>
    </rPh>
    <rPh sb="30" eb="32">
      <t>メイギ</t>
    </rPh>
    <rPh sb="33" eb="36">
      <t>ツウチョウオヨ</t>
    </rPh>
    <rPh sb="37" eb="39">
      <t>チョウボ</t>
    </rPh>
    <rPh sb="40" eb="42">
      <t>カンリ</t>
    </rPh>
    <phoneticPr fontId="1"/>
  </si>
  <si>
    <t>（例）
・通帳写し
・帳簿</t>
    <rPh sb="1" eb="2">
      <t>レイ</t>
    </rPh>
    <rPh sb="5" eb="8">
      <t>ツウチョウウツ</t>
    </rPh>
    <rPh sb="11" eb="13">
      <t>チョウボ</t>
    </rPh>
    <phoneticPr fontId="1"/>
  </si>
  <si>
    <t>中古ハウスリノベーション対策を2か年度に渡って実施する場合　　：　　関連する中古ハウスリノベーション対策を2か年度に渡って実施する場合にかかる誓約書（別紙Ｊ）</t>
    <rPh sb="75" eb="77">
      <t>ベッシ</t>
    </rPh>
    <phoneticPr fontId="1"/>
  </si>
  <si>
    <t>※研修中や他の事業所等で常勤雇用であるなど、農業経営を開始していない状態であると認められる場合は、その状態が終わった日の翌日を経営開始日とする。</t>
    <rPh sb="1" eb="4">
      <t>ケンシュウチュウ</t>
    </rPh>
    <rPh sb="5" eb="6">
      <t>ホカ</t>
    </rPh>
    <rPh sb="7" eb="11">
      <t>ジギョウショトウ</t>
    </rPh>
    <rPh sb="12" eb="14">
      <t>ジョウキン</t>
    </rPh>
    <rPh sb="14" eb="16">
      <t>コヨウ</t>
    </rPh>
    <rPh sb="22" eb="26">
      <t>ノウギョウケイエイ</t>
    </rPh>
    <rPh sb="27" eb="29">
      <t>カイシ</t>
    </rPh>
    <rPh sb="34" eb="36">
      <t>ジョウタイ</t>
    </rPh>
    <rPh sb="40" eb="41">
      <t>ミト</t>
    </rPh>
    <rPh sb="45" eb="47">
      <t>バアイ</t>
    </rPh>
    <rPh sb="51" eb="53">
      <t>ジョウタイ</t>
    </rPh>
    <rPh sb="54" eb="55">
      <t>オ</t>
    </rPh>
    <rPh sb="58" eb="59">
      <t>ヒ</t>
    </rPh>
    <rPh sb="60" eb="62">
      <t>ヨクジツ</t>
    </rPh>
    <rPh sb="63" eb="65">
      <t>ケイエイ</t>
    </rPh>
    <rPh sb="65" eb="68">
      <t>カイシビ</t>
    </rPh>
    <phoneticPr fontId="1"/>
  </si>
  <si>
    <r>
      <t xml:space="preserve">農業経営開始日　※
</t>
    </r>
    <r>
      <rPr>
        <u/>
        <sz val="8"/>
        <color rgb="FFFF0000"/>
        <rFont val="BIZ UDゴシック"/>
        <family val="3"/>
        <charset val="128"/>
      </rPr>
      <t>（5の①～④のうち最も早い取組開始日）</t>
    </r>
    <rPh sb="0" eb="2">
      <t>ノウギョウ</t>
    </rPh>
    <rPh sb="2" eb="4">
      <t>ケイエイ</t>
    </rPh>
    <rPh sb="4" eb="7">
      <t>カイシビ</t>
    </rPh>
    <rPh sb="19" eb="20">
      <t>モット</t>
    </rPh>
    <rPh sb="21" eb="22">
      <t>ハヤ</t>
    </rPh>
    <rPh sb="23" eb="25">
      <t>トリクミ</t>
    </rPh>
    <rPh sb="25" eb="28">
      <t>カイシビ</t>
    </rPh>
    <phoneticPr fontId="1"/>
  </si>
  <si>
    <t>国際水準GAP</t>
    <rPh sb="0" eb="2">
      <t>コクサイ</t>
    </rPh>
    <rPh sb="2" eb="4">
      <t>スイジュン</t>
    </rPh>
    <phoneticPr fontId="0"/>
  </si>
  <si>
    <t>クロスコンプライアンスチェックシート</t>
    <phoneticPr fontId="1"/>
  </si>
  <si>
    <t>令和８年度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</si>
</sst>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quot;中&quot;&quot;山&quot;&quot;間&quot;\)"/>
    <numFmt numFmtId="177" formatCode="#\ ?/?\ \(&quot;大雨・大雪&quot;\)"/>
    <numFmt numFmtId="178" formatCode="#,##0_);[Red]\(#,##0\)"/>
    <numFmt numFmtId="179" formatCode="#,##0_ "/>
    <numFmt numFmtId="180" formatCode="#\ ?/?\ \(&quot;果樹経&quot;\)"/>
    <numFmt numFmtId="181" formatCode="#\ ?/?\ \(&quot;中&quot;&quot;山&quot;&quot;間&quot;&quot;・&quot;&quot;果&quot;&quot;樹&quot;&quot;経&quot;\)"/>
    <numFmt numFmtId="182" formatCode="#,##0.0_);[Red]\(#,##0.0\)"/>
    <numFmt numFmtId="183" formatCode="0.0%"/>
    <numFmt numFmtId="184" formatCode="[$-411]ggge&quot;年&quot;m&quot;月&quot;d&quot;日&quot;;@"/>
    <numFmt numFmtId="185" formatCode="&quot;令&quot;&quot;和&quot;#,##0&quot;年&quot;&quot;度&quot;"/>
    <numFmt numFmtId="186" formatCode="#,##0.0;[Red]\-#,##0.0"/>
    <numFmt numFmtId="187" formatCode="0.0"/>
    <numFmt numFmtId="188" formatCode="#,##0.00_ "/>
    <numFmt numFmtId="189" formatCode="0_);[Red]\(0\)"/>
  </numFmts>
  <fonts count="82"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8"/>
      <color theme="1"/>
      <name val="BIZ UDゴシック"/>
      <family val="3"/>
      <charset val="128"/>
    </font>
    <font>
      <b/>
      <sz val="16"/>
      <color theme="1"/>
      <name val="BIZ UDゴシック"/>
      <family val="3"/>
      <charset val="128"/>
    </font>
    <font>
      <sz val="6"/>
      <name val="ＭＳ Ｐゴシック"/>
      <family val="3"/>
      <charset val="128"/>
    </font>
    <font>
      <sz val="11"/>
      <name val="游ゴシック"/>
      <family val="3"/>
      <charset val="128"/>
      <scheme val="minor"/>
    </font>
    <font>
      <sz val="11"/>
      <name val="BIZ UDゴシック"/>
      <family val="3"/>
      <charset val="128"/>
    </font>
    <font>
      <sz val="12"/>
      <color theme="1"/>
      <name val="BIZ UDゴシック"/>
      <family val="3"/>
      <charset val="128"/>
    </font>
    <font>
      <sz val="9"/>
      <name val="BIZ UDゴシック"/>
      <family val="3"/>
      <charset val="128"/>
    </font>
    <font>
      <sz val="11"/>
      <color rgb="FFFFFFCC"/>
      <name val="BIZ UDゴシック"/>
      <family val="3"/>
      <charset val="128"/>
    </font>
    <font>
      <sz val="11"/>
      <color theme="1"/>
      <name val="游ゴシック"/>
      <family val="3"/>
      <charset val="128"/>
      <scheme val="minor"/>
    </font>
    <font>
      <b/>
      <sz val="11"/>
      <color rgb="FF3F3F3F"/>
      <name val="游ゴシック"/>
      <family val="2"/>
      <charset val="128"/>
      <scheme val="minor"/>
    </font>
    <font>
      <sz val="6"/>
      <name val="ＭＳ 明朝"/>
      <family val="1"/>
      <charset val="128"/>
    </font>
    <font>
      <sz val="9"/>
      <color theme="1"/>
      <name val="UD デジタル 教科書体 N-R"/>
      <family val="1"/>
      <charset val="128"/>
    </font>
    <font>
      <sz val="9"/>
      <color rgb="FFFF0000"/>
      <name val="UD デジタル 教科書体 N-R"/>
      <family val="1"/>
      <charset val="128"/>
    </font>
    <font>
      <sz val="9"/>
      <name val="UD デジタル 教科書体 N-R"/>
      <family val="1"/>
      <charset val="128"/>
    </font>
    <font>
      <sz val="14"/>
      <color theme="1"/>
      <name val="BIZ UDゴシック"/>
      <family val="3"/>
      <charset val="128"/>
    </font>
    <font>
      <b/>
      <sz val="20"/>
      <color theme="1"/>
      <name val="BIZ UDゴシック"/>
      <family val="3"/>
      <charset val="128"/>
    </font>
    <font>
      <sz val="11"/>
      <color rgb="FFFF0000"/>
      <name val="BIZ UDゴシック"/>
      <family val="3"/>
      <charset val="128"/>
    </font>
    <font>
      <b/>
      <sz val="18"/>
      <color theme="1"/>
      <name val="BIZ UDゴシック"/>
      <family val="3"/>
      <charset val="128"/>
    </font>
    <font>
      <b/>
      <sz val="11"/>
      <color theme="1"/>
      <name val="BIZ UDゴシック"/>
      <family val="3"/>
      <charset val="128"/>
    </font>
    <font>
      <sz val="11"/>
      <color theme="0"/>
      <name val="BIZ UDゴシック"/>
      <family val="3"/>
      <charset val="128"/>
    </font>
    <font>
      <b/>
      <sz val="11"/>
      <color theme="0"/>
      <name val="BIZ UDゴシック"/>
      <family val="3"/>
      <charset val="128"/>
    </font>
    <font>
      <sz val="12"/>
      <color theme="0"/>
      <name val="ＭＳ ゴシック"/>
      <family val="3"/>
      <charset val="128"/>
    </font>
    <font>
      <sz val="11"/>
      <color theme="0"/>
      <name val="游ゴシック"/>
      <family val="3"/>
      <charset val="128"/>
      <scheme val="minor"/>
    </font>
    <font>
      <sz val="11"/>
      <color rgb="FF000000"/>
      <name val="BIZ UDゴシック"/>
      <family val="3"/>
      <charset val="128"/>
    </font>
    <font>
      <sz val="11"/>
      <color theme="1"/>
      <name val="BIZ UDPゴシック"/>
      <family val="3"/>
      <charset val="128"/>
    </font>
    <font>
      <u/>
      <sz val="10"/>
      <color rgb="FFFF0000"/>
      <name val="BIZ UDゴシック"/>
      <family val="3"/>
      <charset val="128"/>
    </font>
    <font>
      <sz val="11"/>
      <name val="BIZ UDPゴシック"/>
      <family val="3"/>
      <charset val="128"/>
    </font>
    <font>
      <sz val="10"/>
      <name val="BIZ UDゴシック"/>
      <family val="3"/>
      <charset val="128"/>
    </font>
    <font>
      <b/>
      <sz val="14"/>
      <color theme="1"/>
      <name val="BIZ UDゴシック"/>
      <family val="3"/>
      <charset val="128"/>
    </font>
    <font>
      <sz val="10.5"/>
      <color theme="1"/>
      <name val="BIZ UD明朝 Medium"/>
      <family val="1"/>
      <charset val="128"/>
    </font>
    <font>
      <sz val="12"/>
      <color theme="1"/>
      <name val="BIZ UD明朝 Medium"/>
      <family val="1"/>
      <charset val="128"/>
    </font>
    <font>
      <sz val="10"/>
      <color theme="1"/>
      <name val="BIZ UD明朝 Medium"/>
      <family val="1"/>
      <charset val="128"/>
    </font>
    <font>
      <sz val="11"/>
      <color theme="1"/>
      <name val="BIZ UD明朝 Medium"/>
      <family val="1"/>
      <charset val="128"/>
    </font>
    <font>
      <sz val="10"/>
      <color theme="1"/>
      <name val="游ゴシック"/>
      <family val="2"/>
      <charset val="128"/>
      <scheme val="minor"/>
    </font>
    <font>
      <sz val="10.5"/>
      <name val="BIZ UD明朝 Medium"/>
      <family val="1"/>
      <charset val="128"/>
    </font>
    <font>
      <u/>
      <sz val="10.5"/>
      <color theme="1"/>
      <name val="BIZ UD明朝 Medium"/>
      <family val="1"/>
      <charset val="128"/>
    </font>
    <font>
      <sz val="11"/>
      <color theme="1"/>
      <name val="Segoe UI Symbol"/>
      <family val="2"/>
    </font>
    <font>
      <sz val="10"/>
      <name val="BIZ UDPゴシック"/>
      <family val="3"/>
      <charset val="128"/>
    </font>
    <font>
      <sz val="9"/>
      <name val="BIZ UDPゴシック"/>
      <family val="3"/>
      <charset val="128"/>
    </font>
    <font>
      <sz val="8"/>
      <name val="BIZ UDPゴシック"/>
      <family val="3"/>
      <charset val="128"/>
    </font>
    <font>
      <sz val="16"/>
      <name val="BIZ UDPゴシック"/>
      <family val="3"/>
      <charset val="128"/>
    </font>
    <font>
      <sz val="6"/>
      <name val="游ゴシック"/>
      <family val="3"/>
      <charset val="128"/>
      <scheme val="minor"/>
    </font>
    <font>
      <sz val="12"/>
      <name val="BIZ UDPゴシック"/>
      <family val="3"/>
      <charset val="128"/>
    </font>
    <font>
      <sz val="8"/>
      <color theme="1"/>
      <name val="BIZ UD明朝 Medium"/>
      <family val="1"/>
      <charset val="128"/>
    </font>
    <font>
      <sz val="7"/>
      <color theme="1"/>
      <name val="BIZ UD明朝 Medium"/>
      <family val="1"/>
      <charset val="128"/>
    </font>
    <font>
      <sz val="7"/>
      <color theme="1"/>
      <name val="BIZ UD明朝 Medium"/>
      <family val="1"/>
    </font>
    <font>
      <sz val="10.5"/>
      <color rgb="FFFF0000"/>
      <name val="BIZ UD明朝 Medium"/>
      <family val="1"/>
      <charset val="128"/>
    </font>
    <font>
      <sz val="9"/>
      <color indexed="81"/>
      <name val="BIZ UDゴシック"/>
      <family val="3"/>
      <charset val="128"/>
    </font>
    <font>
      <b/>
      <sz val="12"/>
      <color theme="1"/>
      <name val="BIZ UDゴシック"/>
      <family val="3"/>
      <charset val="128"/>
    </font>
    <font>
      <b/>
      <sz val="11"/>
      <color rgb="FFFF0000"/>
      <name val="BIZ UDゴシック"/>
      <family val="3"/>
      <charset val="128"/>
    </font>
    <font>
      <sz val="10.5"/>
      <name val="BIZ UDゴシック"/>
      <family val="3"/>
      <charset val="128"/>
    </font>
    <font>
      <sz val="10.5"/>
      <color theme="1"/>
      <name val="BIZ UDゴシック"/>
      <family val="3"/>
      <charset val="128"/>
    </font>
    <font>
      <b/>
      <sz val="17"/>
      <color theme="1"/>
      <name val="BIZ UDゴシック"/>
      <family val="3"/>
      <charset val="128"/>
    </font>
    <font>
      <sz val="14"/>
      <color theme="1"/>
      <name val="BIZ UD明朝 Medium"/>
      <family val="1"/>
      <charset val="128"/>
    </font>
    <font>
      <sz val="14"/>
      <color theme="1"/>
      <name val="游明朝"/>
      <family val="1"/>
      <charset val="128"/>
    </font>
    <font>
      <sz val="20"/>
      <color theme="1"/>
      <name val="BIZ UD明朝 Medium"/>
      <family val="1"/>
      <charset val="128"/>
    </font>
    <font>
      <sz val="28"/>
      <color theme="1"/>
      <name val="BIZ UD明朝 Medium"/>
      <family val="1"/>
      <charset val="128"/>
    </font>
    <font>
      <u/>
      <sz val="11"/>
      <color theme="10"/>
      <name val="游ゴシック"/>
      <family val="2"/>
      <charset val="128"/>
      <scheme val="minor"/>
    </font>
    <font>
      <u/>
      <sz val="11"/>
      <color theme="10"/>
      <name val="BIZ UDゴシック"/>
      <family val="3"/>
      <charset val="128"/>
    </font>
    <font>
      <u/>
      <sz val="11"/>
      <color rgb="FFFF0000"/>
      <name val="BIZ UDゴシック"/>
      <family val="3"/>
      <charset val="128"/>
    </font>
    <font>
      <u/>
      <sz val="10.5"/>
      <color rgb="FFFF0000"/>
      <name val="BIZ UD明朝 Medium"/>
      <family val="1"/>
      <charset val="128"/>
    </font>
    <font>
      <u/>
      <sz val="11"/>
      <color rgb="FFFF0000"/>
      <name val="游ゴシック"/>
      <family val="2"/>
      <charset val="128"/>
      <scheme val="minor"/>
    </font>
    <font>
      <u/>
      <sz val="12"/>
      <color rgb="FFFF0000"/>
      <name val="BIZ UD明朝 Medium"/>
      <family val="1"/>
      <charset val="128"/>
    </font>
    <font>
      <u/>
      <sz val="11"/>
      <color rgb="FFFF0000"/>
      <name val="Segoe UI Symbol"/>
      <family val="2"/>
    </font>
    <font>
      <sz val="9"/>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1"/>
      <color theme="1"/>
      <name val="BIZ UDP明朝 Medium"/>
      <family val="1"/>
      <charset val="128"/>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u/>
      <sz val="10"/>
      <color rgb="FFFF0000"/>
      <name val="BIZ UDPゴシック"/>
      <family val="3"/>
      <charset val="128"/>
    </font>
    <font>
      <u/>
      <sz val="11"/>
      <color rgb="FFFF0000"/>
      <name val="BIZ UDPゴシック"/>
      <family val="3"/>
      <charset val="128"/>
    </font>
    <font>
      <u/>
      <sz val="10.5"/>
      <color rgb="FFFF0000"/>
      <name val="BIZ UDゴシック"/>
      <family val="3"/>
      <charset val="128"/>
    </font>
    <font>
      <u/>
      <sz val="12"/>
      <color rgb="FFFF0000"/>
      <name val="BIZ UDゴシック"/>
      <family val="3"/>
      <charset val="128"/>
    </font>
    <font>
      <u/>
      <sz val="8"/>
      <color rgb="FFFF0000"/>
      <name val="BIZ UDゴシック"/>
      <family val="3"/>
      <charset val="128"/>
    </font>
    <font>
      <sz val="10.5"/>
      <color rgb="FFFF0000"/>
      <name val="BIZ UD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13" fillId="0" borderId="0">
      <alignment vertical="center"/>
    </xf>
    <xf numFmtId="0" fontId="1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96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9" fillId="0" borderId="11" xfId="0" applyFont="1" applyBorder="1">
      <alignment vertical="center"/>
    </xf>
    <xf numFmtId="0" fontId="4" fillId="0" borderId="0" xfId="0" applyFont="1">
      <alignment vertical="center"/>
    </xf>
    <xf numFmtId="0" fontId="10" fillId="0" borderId="0" xfId="0" applyFont="1">
      <alignment vertical="center"/>
    </xf>
    <xf numFmtId="0" fontId="11" fillId="3" borderId="14" xfId="0" applyFont="1" applyFill="1" applyBorder="1" applyAlignment="1">
      <alignment horizontal="center" vertical="center"/>
    </xf>
    <xf numFmtId="0" fontId="11" fillId="3" borderId="10" xfId="0" applyFont="1" applyFill="1" applyBorder="1" applyAlignment="1">
      <alignment horizontal="center" vertical="center"/>
    </xf>
    <xf numFmtId="0" fontId="16" fillId="0" borderId="0" xfId="0" applyFont="1">
      <alignment vertical="center"/>
    </xf>
    <xf numFmtId="0" fontId="16" fillId="4" borderId="1" xfId="0" applyFont="1" applyFill="1" applyBorder="1">
      <alignment vertical="center"/>
    </xf>
    <xf numFmtId="0" fontId="17" fillId="4" borderId="1" xfId="1" applyFont="1" applyFill="1" applyBorder="1" applyAlignment="1">
      <alignment vertical="center" shrinkToFit="1"/>
    </xf>
    <xf numFmtId="0" fontId="17" fillId="4" borderId="4" xfId="1" applyFont="1" applyFill="1" applyBorder="1" applyAlignment="1">
      <alignment vertical="center" shrinkToFit="1"/>
    </xf>
    <xf numFmtId="0" fontId="18" fillId="4" borderId="4" xfId="1" applyFont="1" applyFill="1" applyBorder="1" applyAlignment="1">
      <alignment vertical="center" shrinkToFit="1"/>
    </xf>
    <xf numFmtId="0" fontId="16" fillId="0" borderId="0" xfId="0" applyFont="1" applyBorder="1">
      <alignment vertical="center"/>
    </xf>
    <xf numFmtId="0" fontId="16" fillId="0" borderId="8" xfId="0" applyFont="1" applyBorder="1">
      <alignment vertical="center"/>
    </xf>
    <xf numFmtId="0" fontId="16" fillId="0" borderId="1" xfId="0" applyFont="1" applyBorder="1">
      <alignment vertical="center"/>
    </xf>
    <xf numFmtId="0" fontId="17" fillId="0" borderId="1" xfId="1" applyFont="1" applyBorder="1" applyAlignment="1">
      <alignment vertical="center" shrinkToFit="1"/>
    </xf>
    <xf numFmtId="0" fontId="18" fillId="0" borderId="1" xfId="1" applyFont="1" applyBorder="1" applyAlignment="1">
      <alignment vertical="center" shrinkToFit="1"/>
    </xf>
    <xf numFmtId="0" fontId="17" fillId="0" borderId="0" xfId="1" applyFont="1" applyAlignment="1">
      <alignment vertical="center" shrinkToFit="1"/>
    </xf>
    <xf numFmtId="0" fontId="18" fillId="0" borderId="0" xfId="1" applyFont="1" applyAlignment="1">
      <alignment vertical="center" shrinkToFit="1"/>
    </xf>
    <xf numFmtId="0" fontId="18" fillId="0" borderId="0" xfId="1" applyFont="1">
      <alignment vertical="center"/>
    </xf>
    <xf numFmtId="12" fontId="16" fillId="0" borderId="0" xfId="0" applyNumberFormat="1"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9" fillId="0" borderId="0" xfId="0" applyFont="1">
      <alignment vertical="center"/>
    </xf>
    <xf numFmtId="0" fontId="2" fillId="0" borderId="0" xfId="0" applyFont="1" applyFill="1">
      <alignment vertical="center"/>
    </xf>
    <xf numFmtId="0" fontId="2" fillId="0" borderId="13" xfId="0" applyFont="1" applyFill="1" applyBorder="1" applyAlignment="1">
      <alignment horizontal="center" vertical="center"/>
    </xf>
    <xf numFmtId="178" fontId="2" fillId="2" borderId="21" xfId="0" applyNumberFormat="1" applyFont="1" applyFill="1" applyBorder="1" applyAlignment="1">
      <alignment horizontal="right" vertical="center" shrinkToFit="1"/>
    </xf>
    <xf numFmtId="178" fontId="2" fillId="2" borderId="22" xfId="0" applyNumberFormat="1" applyFont="1" applyFill="1" applyBorder="1" applyAlignment="1">
      <alignment horizontal="righ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2" fontId="16" fillId="0" borderId="0" xfId="0" applyNumberFormat="1" applyFont="1" applyBorder="1" applyAlignment="1">
      <alignment horizontal="center" vertical="center"/>
    </xf>
    <xf numFmtId="12" fontId="16" fillId="0" borderId="0" xfId="0" applyNumberFormat="1" applyFont="1" applyBorder="1" applyAlignment="1" applyProtection="1">
      <alignment vertical="center" shrinkToFit="1"/>
      <protection locked="0"/>
    </xf>
    <xf numFmtId="180" fontId="16" fillId="0" borderId="0" xfId="0" applyNumberFormat="1" applyFont="1" applyBorder="1" applyAlignment="1" applyProtection="1">
      <alignment vertical="center" shrinkToFit="1"/>
      <protection locked="0"/>
    </xf>
    <xf numFmtId="176" fontId="16" fillId="0" borderId="0" xfId="0" applyNumberFormat="1" applyFont="1" applyBorder="1" applyAlignment="1" applyProtection="1">
      <alignment vertical="center" shrinkToFit="1"/>
      <protection locked="0"/>
    </xf>
    <xf numFmtId="181" fontId="16" fillId="0" borderId="0" xfId="0" applyNumberFormat="1" applyFont="1" applyBorder="1" applyAlignment="1" applyProtection="1">
      <alignment vertical="center" shrinkToFit="1"/>
      <protection locked="0"/>
    </xf>
    <xf numFmtId="177" fontId="16" fillId="0" borderId="0" xfId="0" applyNumberFormat="1" applyFont="1" applyBorder="1" applyAlignment="1" applyProtection="1">
      <alignment vertical="center" shrinkToFit="1"/>
      <protection locked="0"/>
    </xf>
    <xf numFmtId="0" fontId="9" fillId="0" borderId="0" xfId="0" applyFont="1" applyBorder="1">
      <alignment vertical="center"/>
    </xf>
    <xf numFmtId="0" fontId="6" fillId="0" borderId="0" xfId="0" applyFont="1" applyAlignment="1">
      <alignment vertical="center"/>
    </xf>
    <xf numFmtId="0" fontId="2" fillId="0" borderId="9" xfId="0" applyFont="1" applyBorder="1" applyAlignment="1">
      <alignment vertical="center"/>
    </xf>
    <xf numFmtId="0" fontId="23" fillId="0" borderId="0" xfId="0" applyFo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xf>
    <xf numFmtId="13" fontId="16" fillId="0" borderId="0" xfId="0" applyNumberFormat="1" applyFont="1">
      <alignment vertical="center"/>
    </xf>
    <xf numFmtId="13" fontId="2" fillId="0" borderId="0" xfId="0" applyNumberFormat="1" applyFont="1">
      <alignment vertical="center"/>
    </xf>
    <xf numFmtId="13" fontId="24" fillId="0" borderId="0" xfId="0" applyNumberFormat="1" applyFont="1">
      <alignment vertical="center"/>
    </xf>
    <xf numFmtId="13" fontId="24" fillId="0" borderId="0" xfId="0" applyNumberFormat="1" applyFont="1" applyAlignment="1">
      <alignment vertical="center" shrinkToFit="1"/>
    </xf>
    <xf numFmtId="0" fontId="24" fillId="0" borderId="0" xfId="0" applyFont="1">
      <alignment vertical="center"/>
    </xf>
    <xf numFmtId="0" fontId="26" fillId="0" borderId="0" xfId="2" applyFont="1">
      <alignment vertical="center"/>
    </xf>
    <xf numFmtId="13" fontId="16" fillId="0" borderId="0" xfId="0" quotePrefix="1" applyNumberFormat="1" applyFont="1" applyBorder="1" applyAlignment="1">
      <alignment horizontal="center" vertical="center"/>
    </xf>
    <xf numFmtId="0" fontId="2" fillId="0" borderId="0" xfId="0" applyFont="1" applyBorder="1" applyAlignment="1">
      <alignment horizontal="center" vertical="center" wrapText="1"/>
    </xf>
    <xf numFmtId="178" fontId="2" fillId="2" borderId="21" xfId="0" applyNumberFormat="1" applyFont="1" applyFill="1" applyBorder="1" applyAlignment="1">
      <alignment horizontal="right" vertical="center" shrinkToFit="1"/>
    </xf>
    <xf numFmtId="178" fontId="2" fillId="2" borderId="22" xfId="0" applyNumberFormat="1" applyFont="1" applyFill="1" applyBorder="1" applyAlignment="1">
      <alignment horizontal="right" vertical="center" shrinkToFit="1"/>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lignment vertical="center"/>
    </xf>
    <xf numFmtId="179" fontId="24" fillId="0" borderId="30" xfId="0" applyNumberFormat="1" applyFont="1" applyBorder="1">
      <alignment vertical="center"/>
    </xf>
    <xf numFmtId="0" fontId="24" fillId="0" borderId="0" xfId="0" applyFont="1" applyAlignment="1">
      <alignment vertical="center" shrinkToFit="1"/>
    </xf>
    <xf numFmtId="0" fontId="27" fillId="0" borderId="0" xfId="0" applyFont="1" applyAlignment="1">
      <alignment vertical="center" shrinkToFit="1"/>
    </xf>
    <xf numFmtId="0" fontId="28" fillId="0" borderId="0" xfId="0" applyFont="1">
      <alignment vertical="center"/>
    </xf>
    <xf numFmtId="0" fontId="17"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179" fontId="2" fillId="0" borderId="0" xfId="0"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top"/>
    </xf>
    <xf numFmtId="0" fontId="30" fillId="0" borderId="0" xfId="0" applyFont="1" applyAlignment="1">
      <alignment horizontal="left" vertical="top"/>
    </xf>
    <xf numFmtId="0" fontId="30" fillId="0" borderId="0" xfId="0" applyFont="1" applyFill="1" applyAlignment="1">
      <alignment horizontal="center" vertical="top"/>
    </xf>
    <xf numFmtId="0" fontId="30" fillId="0" borderId="0" xfId="0" applyFont="1" applyFill="1" applyAlignment="1">
      <alignment horizontal="left" vertical="top"/>
    </xf>
    <xf numFmtId="3" fontId="9" fillId="0" borderId="1" xfId="0" applyNumberFormat="1" applyFont="1" applyBorder="1" applyAlignment="1">
      <alignment horizontal="center" vertical="center"/>
    </xf>
    <xf numFmtId="0" fontId="4" fillId="3" borderId="4" xfId="0" applyFont="1" applyFill="1" applyBorder="1">
      <alignment vertical="center"/>
    </xf>
    <xf numFmtId="0" fontId="4" fillId="3" borderId="24" xfId="0" applyFont="1" applyFill="1" applyBorder="1">
      <alignment vertical="center"/>
    </xf>
    <xf numFmtId="0" fontId="9" fillId="0" borderId="0" xfId="0" applyFont="1" applyFill="1" applyBorder="1" applyAlignment="1">
      <alignment horizontal="center" vertical="center"/>
    </xf>
    <xf numFmtId="179" fontId="9" fillId="0" borderId="0" xfId="0"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horizontal="center" vertical="top"/>
    </xf>
    <xf numFmtId="0" fontId="32" fillId="0" borderId="0" xfId="0" applyFont="1" applyFill="1" applyAlignment="1">
      <alignment horizontal="left" vertical="top"/>
    </xf>
    <xf numFmtId="0" fontId="9" fillId="0" borderId="0" xfId="0" applyFont="1" applyAlignment="1">
      <alignment horizontal="left" vertical="center"/>
    </xf>
    <xf numFmtId="178" fontId="2" fillId="2" borderId="22" xfId="0" applyNumberFormat="1" applyFont="1" applyFill="1" applyBorder="1" applyAlignment="1">
      <alignment horizontal="right" vertical="center" shrinkToFit="1"/>
    </xf>
    <xf numFmtId="178" fontId="2" fillId="2" borderId="22" xfId="0" applyNumberFormat="1" applyFont="1" applyFill="1" applyBorder="1" applyAlignment="1">
      <alignment horizontal="right" vertical="center" shrinkToFit="1"/>
    </xf>
    <xf numFmtId="178" fontId="2" fillId="2" borderId="22" xfId="0" applyNumberFormat="1" applyFont="1" applyFill="1" applyBorder="1" applyAlignment="1">
      <alignment horizontal="right" vertical="center" shrinkToFit="1"/>
    </xf>
    <xf numFmtId="0" fontId="2" fillId="0" borderId="0" xfId="0" applyFont="1">
      <alignment vertical="center"/>
    </xf>
    <xf numFmtId="0" fontId="9" fillId="0" borderId="0" xfId="0" applyFont="1">
      <alignment vertical="center"/>
    </xf>
    <xf numFmtId="0" fontId="24" fillId="0" borderId="0" xfId="0" applyFont="1">
      <alignment vertical="center"/>
    </xf>
    <xf numFmtId="0" fontId="9"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4" fillId="0" borderId="0" xfId="0" applyFont="1" applyAlignment="1">
      <alignment horizontal="left" vertical="center"/>
    </xf>
    <xf numFmtId="0" fontId="34" fillId="0" borderId="0" xfId="0" applyFont="1" applyAlignment="1">
      <alignment horizontal="justify" vertical="center"/>
    </xf>
    <xf numFmtId="0" fontId="34" fillId="0" borderId="0" xfId="0" applyFont="1" applyAlignment="1">
      <alignment horizontal="center" vertical="center"/>
    </xf>
    <xf numFmtId="0" fontId="0" fillId="0" borderId="0" xfId="0">
      <alignment vertical="center"/>
    </xf>
    <xf numFmtId="0" fontId="0" fillId="0" borderId="0" xfId="0" applyAlignment="1">
      <alignment vertical="center"/>
    </xf>
    <xf numFmtId="0" fontId="37" fillId="0" borderId="0" xfId="0" applyFont="1">
      <alignment vertical="center"/>
    </xf>
    <xf numFmtId="0" fontId="37" fillId="0" borderId="0" xfId="0" applyFont="1" applyAlignment="1">
      <alignment vertical="center"/>
    </xf>
    <xf numFmtId="0" fontId="34" fillId="0" borderId="0" xfId="0" applyFont="1" applyAlignment="1">
      <alignment vertical="center"/>
    </xf>
    <xf numFmtId="0" fontId="0" fillId="0" borderId="0" xfId="0" applyProtection="1">
      <alignment vertical="center"/>
    </xf>
    <xf numFmtId="0" fontId="34" fillId="0" borderId="0" xfId="0" applyFont="1" applyAlignment="1" applyProtection="1">
      <alignment horizontal="justify" vertical="center"/>
    </xf>
    <xf numFmtId="0" fontId="36" fillId="0" borderId="0" xfId="0" applyFont="1" applyAlignment="1" applyProtection="1">
      <alignment vertical="center"/>
    </xf>
    <xf numFmtId="0" fontId="36" fillId="0" borderId="0" xfId="0" applyFont="1" applyProtection="1">
      <alignment vertical="center"/>
    </xf>
    <xf numFmtId="49" fontId="38" fillId="0" borderId="0" xfId="0" applyNumberFormat="1" applyFont="1" applyProtection="1">
      <alignment vertical="center"/>
    </xf>
    <xf numFmtId="49" fontId="36" fillId="0" borderId="0" xfId="0" applyNumberFormat="1" applyFont="1" applyAlignment="1" applyProtection="1">
      <alignment vertical="center"/>
    </xf>
    <xf numFmtId="0" fontId="38" fillId="0" borderId="0" xfId="0" applyFont="1" applyProtection="1">
      <alignment vertical="center"/>
    </xf>
    <xf numFmtId="0" fontId="36" fillId="0" borderId="0" xfId="0" applyFont="1" applyAlignment="1" applyProtection="1">
      <alignment horizontal="justify" vertical="center"/>
    </xf>
    <xf numFmtId="0" fontId="37" fillId="0" borderId="0" xfId="0" applyFont="1" applyProtection="1">
      <alignment vertical="center"/>
    </xf>
    <xf numFmtId="0" fontId="37" fillId="0" borderId="0" xfId="0" applyFont="1" applyFill="1" applyAlignment="1" applyProtection="1">
      <alignment vertical="center"/>
    </xf>
    <xf numFmtId="0" fontId="34" fillId="0" borderId="0" xfId="0" applyFont="1" applyAlignment="1">
      <alignment horizontal="left" vertical="center"/>
    </xf>
    <xf numFmtId="0" fontId="40" fillId="0" borderId="0" xfId="0" applyFont="1" applyAlignment="1">
      <alignment horizontal="left" vertical="center" indent="15"/>
    </xf>
    <xf numFmtId="0" fontId="34" fillId="0" borderId="0" xfId="0" applyFont="1" applyAlignment="1">
      <alignment horizontal="left" vertical="center" indent="1"/>
    </xf>
    <xf numFmtId="0" fontId="41" fillId="0" borderId="0" xfId="0" applyFont="1">
      <alignment vertical="center"/>
    </xf>
    <xf numFmtId="0" fontId="40" fillId="0" borderId="0" xfId="0" applyFont="1" applyBorder="1" applyAlignment="1">
      <alignment horizontal="left" vertical="center" indent="15"/>
    </xf>
    <xf numFmtId="0" fontId="0" fillId="0" borderId="0" xfId="0" applyBorder="1">
      <alignment vertical="center"/>
    </xf>
    <xf numFmtId="0" fontId="34" fillId="0" borderId="0" xfId="0" applyFont="1" applyFill="1" applyAlignment="1" applyProtection="1">
      <alignment horizontal="justify" vertical="center"/>
    </xf>
    <xf numFmtId="0" fontId="0" fillId="0" borderId="0" xfId="0" applyFill="1" applyProtection="1">
      <alignment vertical="center"/>
    </xf>
    <xf numFmtId="0" fontId="0" fillId="0" borderId="0" xfId="0" applyFill="1" applyAlignment="1" applyProtection="1">
      <alignment vertical="center"/>
    </xf>
    <xf numFmtId="0" fontId="37" fillId="0" borderId="0" xfId="0" applyFont="1" applyFill="1" applyProtection="1">
      <alignment vertical="center"/>
    </xf>
    <xf numFmtId="0" fontId="34" fillId="0" borderId="0" xfId="0" applyFont="1" applyFill="1" applyAlignment="1" applyProtection="1">
      <alignment vertical="center"/>
    </xf>
    <xf numFmtId="0" fontId="36" fillId="0" borderId="0" xfId="0" applyFont="1" applyFill="1" applyAlignment="1" applyProtection="1">
      <alignment vertical="center"/>
    </xf>
    <xf numFmtId="0" fontId="36" fillId="0" borderId="0" xfId="0" applyFont="1" applyFill="1" applyProtection="1">
      <alignment vertical="center"/>
    </xf>
    <xf numFmtId="0" fontId="31" fillId="0" borderId="0" xfId="0" applyFont="1">
      <alignment vertical="center"/>
    </xf>
    <xf numFmtId="0" fontId="42" fillId="0" borderId="0" xfId="0" applyFont="1">
      <alignment vertical="center"/>
    </xf>
    <xf numFmtId="0" fontId="42" fillId="0" borderId="0" xfId="0" applyFont="1" applyAlignment="1">
      <alignment vertical="top"/>
    </xf>
    <xf numFmtId="0" fontId="42"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left" vertical="center"/>
    </xf>
    <xf numFmtId="0" fontId="42" fillId="0" borderId="9" xfId="0" applyFont="1" applyBorder="1">
      <alignment vertical="center"/>
    </xf>
    <xf numFmtId="0" fontId="42" fillId="0" borderId="9" xfId="0" applyFont="1" applyBorder="1" applyAlignment="1">
      <alignment horizontal="center" vertical="center"/>
    </xf>
    <xf numFmtId="0" fontId="42" fillId="2" borderId="1" xfId="0" applyFont="1" applyFill="1" applyBorder="1" applyAlignment="1">
      <alignment vertical="center"/>
    </xf>
    <xf numFmtId="0" fontId="42" fillId="0" borderId="0" xfId="0" applyFont="1" applyBorder="1">
      <alignment vertical="center"/>
    </xf>
    <xf numFmtId="0" fontId="42" fillId="0" borderId="0" xfId="1" applyFont="1">
      <alignment vertical="center"/>
    </xf>
    <xf numFmtId="0" fontId="42" fillId="0" borderId="1" xfId="1" applyFont="1" applyBorder="1">
      <alignment vertical="center"/>
    </xf>
    <xf numFmtId="0" fontId="42" fillId="0" borderId="1" xfId="1" applyFont="1" applyBorder="1" applyAlignment="1">
      <alignment horizontal="center" vertical="center"/>
    </xf>
    <xf numFmtId="0" fontId="42" fillId="3" borderId="1" xfId="1" applyFont="1" applyFill="1" applyBorder="1">
      <alignment vertical="center"/>
    </xf>
    <xf numFmtId="0" fontId="42" fillId="3" borderId="1" xfId="1" applyFont="1" applyFill="1" applyBorder="1" applyAlignment="1">
      <alignment horizontal="center" vertical="center"/>
    </xf>
    <xf numFmtId="0" fontId="47" fillId="0" borderId="0" xfId="1" applyFont="1">
      <alignment vertical="center"/>
    </xf>
    <xf numFmtId="0" fontId="34" fillId="0" borderId="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48" fillId="0" borderId="8"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0" xfId="0">
      <alignment vertical="center"/>
    </xf>
    <xf numFmtId="0" fontId="20" fillId="0" borderId="0" xfId="0" applyFont="1" applyAlignme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179" fontId="2" fillId="0" borderId="1" xfId="0" applyNumberFormat="1" applyFont="1" applyBorder="1">
      <alignment vertical="center"/>
    </xf>
    <xf numFmtId="0" fontId="0" fillId="0" borderId="0" xfId="0">
      <alignment vertical="center"/>
    </xf>
    <xf numFmtId="0" fontId="0" fillId="0" borderId="0" xfId="0" applyAlignment="1">
      <alignment horizontal="center" vertical="center"/>
    </xf>
    <xf numFmtId="178" fontId="16" fillId="0" borderId="0" xfId="0" applyNumberFormat="1" applyFont="1">
      <alignment vertical="center"/>
    </xf>
    <xf numFmtId="38" fontId="2" fillId="0" borderId="0" xfId="3" applyFont="1">
      <alignment vertical="center"/>
    </xf>
    <xf numFmtId="38" fontId="2" fillId="0" borderId="0" xfId="3" applyFont="1" applyAlignment="1">
      <alignment vertical="center" shrinkToFit="1"/>
    </xf>
    <xf numFmtId="3" fontId="2" fillId="7" borderId="1" xfId="0" applyNumberFormat="1" applyFont="1" applyFill="1" applyBorder="1" applyAlignment="1">
      <alignment horizontal="center" vertical="center" shrinkToFit="1"/>
    </xf>
    <xf numFmtId="38" fontId="2" fillId="4" borderId="1" xfId="0" applyNumberFormat="1" applyFont="1" applyFill="1" applyBorder="1" applyAlignment="1">
      <alignment horizontal="center" vertical="center" shrinkToFit="1"/>
    </xf>
    <xf numFmtId="38" fontId="2" fillId="7" borderId="1" xfId="0" applyNumberFormat="1" applyFont="1" applyFill="1" applyBorder="1" applyAlignment="1">
      <alignment horizontal="center" vertical="center" shrinkToFit="1"/>
    </xf>
    <xf numFmtId="38" fontId="2" fillId="0" borderId="0" xfId="3" applyFont="1" applyAlignment="1">
      <alignment horizontal="center" vertical="center"/>
    </xf>
    <xf numFmtId="38" fontId="2" fillId="0" borderId="0" xfId="3" applyFont="1" applyFill="1" applyBorder="1" applyAlignment="1">
      <alignment horizontal="left" vertical="center"/>
    </xf>
    <xf numFmtId="38" fontId="2" fillId="0" borderId="0" xfId="3" applyFont="1" applyFill="1" applyBorder="1" applyAlignment="1">
      <alignment horizontal="right" vertical="center"/>
    </xf>
    <xf numFmtId="38" fontId="2" fillId="0" borderId="0" xfId="3" applyFont="1" applyFill="1" applyBorder="1" applyAlignment="1">
      <alignment vertical="center" shrinkToFit="1"/>
    </xf>
    <xf numFmtId="38" fontId="53" fillId="0" borderId="0" xfId="3" applyFont="1">
      <alignment vertical="center"/>
    </xf>
    <xf numFmtId="38" fontId="33" fillId="0" borderId="0" xfId="3" applyFont="1" applyAlignment="1">
      <alignment vertical="center" shrinkToFit="1"/>
    </xf>
    <xf numFmtId="0" fontId="21" fillId="0" borderId="0" xfId="0" applyFont="1">
      <alignment vertical="center"/>
    </xf>
    <xf numFmtId="38" fontId="2" fillId="0" borderId="4" xfId="3" applyFont="1" applyFill="1" applyBorder="1" applyAlignment="1">
      <alignment vertical="center"/>
    </xf>
    <xf numFmtId="38" fontId="53" fillId="7" borderId="3" xfId="3" applyFont="1" applyFill="1" applyBorder="1" applyAlignment="1">
      <alignment vertical="center"/>
    </xf>
    <xf numFmtId="38" fontId="2" fillId="5" borderId="4" xfId="3" applyFont="1" applyFill="1" applyBorder="1" applyAlignment="1">
      <alignment vertical="center" shrinkToFit="1"/>
    </xf>
    <xf numFmtId="13" fontId="2" fillId="7" borderId="3" xfId="3" applyNumberFormat="1" applyFont="1" applyFill="1" applyBorder="1" applyAlignment="1">
      <alignment horizontal="center" vertical="center" shrinkToFit="1"/>
    </xf>
    <xf numFmtId="38" fontId="2" fillId="0" borderId="2" xfId="3" applyFont="1" applyFill="1" applyBorder="1" applyAlignment="1">
      <alignment vertical="center" shrinkToFit="1"/>
    </xf>
    <xf numFmtId="0" fontId="54" fillId="0" borderId="0" xfId="0" applyFont="1">
      <alignment vertical="center"/>
    </xf>
    <xf numFmtId="13" fontId="23" fillId="7" borderId="0" xfId="0" applyNumberFormat="1" applyFont="1" applyFill="1" applyAlignment="1">
      <alignment horizontal="center" vertical="center"/>
    </xf>
    <xf numFmtId="0" fontId="54" fillId="0" borderId="11" xfId="0" applyFont="1" applyBorder="1" applyAlignment="1">
      <alignment vertical="center" shrinkToFit="1"/>
    </xf>
    <xf numFmtId="186" fontId="23" fillId="7" borderId="0" xfId="0" applyNumberFormat="1" applyFont="1" applyFill="1" applyAlignment="1">
      <alignment horizontal="center" vertical="center"/>
    </xf>
    <xf numFmtId="0" fontId="54" fillId="0" borderId="0" xfId="0" applyFont="1" applyAlignment="1">
      <alignment vertical="center" shrinkToFit="1"/>
    </xf>
    <xf numFmtId="38" fontId="2" fillId="5" borderId="12" xfId="3" applyFont="1" applyFill="1" applyBorder="1" applyAlignment="1">
      <alignment vertical="center"/>
    </xf>
    <xf numFmtId="38" fontId="2" fillId="7" borderId="11" xfId="3" applyFont="1" applyFill="1" applyBorder="1" applyAlignment="1">
      <alignment vertical="center"/>
    </xf>
    <xf numFmtId="38" fontId="2" fillId="0" borderId="10" xfId="3" applyFont="1" applyFill="1" applyBorder="1" applyAlignment="1">
      <alignment vertical="center" shrinkToFit="1"/>
    </xf>
    <xf numFmtId="38" fontId="2" fillId="5" borderId="12" xfId="3" applyFont="1" applyFill="1" applyBorder="1" applyAlignment="1">
      <alignment vertical="center" shrinkToFit="1"/>
    </xf>
    <xf numFmtId="38" fontId="2" fillId="5" borderId="11" xfId="3" applyFont="1" applyFill="1" applyBorder="1" applyAlignment="1">
      <alignment vertical="center" shrinkToFit="1"/>
    </xf>
    <xf numFmtId="38" fontId="2" fillId="5" borderId="10" xfId="3" applyFont="1" applyFill="1" applyBorder="1" applyAlignment="1">
      <alignment vertical="center" shrinkToFit="1"/>
    </xf>
    <xf numFmtId="38" fontId="2" fillId="5" borderId="3" xfId="3" applyFont="1" applyFill="1" applyBorder="1" applyAlignment="1">
      <alignment vertical="center" shrinkToFit="1"/>
    </xf>
    <xf numFmtId="13" fontId="2" fillId="7" borderId="3" xfId="3" applyNumberFormat="1" applyFont="1" applyFill="1" applyBorder="1" applyAlignment="1">
      <alignment vertical="center" shrinkToFit="1"/>
    </xf>
    <xf numFmtId="38" fontId="2" fillId="5" borderId="2" xfId="3" applyFont="1" applyFill="1" applyBorder="1" applyAlignment="1">
      <alignment horizontal="right" vertical="center" shrinkToFit="1"/>
    </xf>
    <xf numFmtId="38" fontId="2" fillId="0" borderId="0" xfId="0" applyNumberFormat="1" applyFont="1">
      <alignment vertical="center"/>
    </xf>
    <xf numFmtId="38" fontId="2" fillId="5" borderId="69" xfId="3" applyFont="1" applyFill="1" applyBorder="1" applyAlignment="1">
      <alignment vertical="center"/>
    </xf>
    <xf numFmtId="38" fontId="2" fillId="7" borderId="0" xfId="3" applyFont="1" applyFill="1" applyBorder="1" applyAlignment="1">
      <alignment vertical="center"/>
    </xf>
    <xf numFmtId="38" fontId="2" fillId="5" borderId="72" xfId="3" applyFont="1" applyFill="1" applyBorder="1" applyAlignment="1">
      <alignment vertical="center"/>
    </xf>
    <xf numFmtId="38" fontId="2" fillId="7" borderId="73" xfId="3" applyFont="1" applyFill="1" applyBorder="1" applyAlignment="1">
      <alignment vertical="center"/>
    </xf>
    <xf numFmtId="0" fontId="2" fillId="0" borderId="0" xfId="0" applyFont="1" applyAlignment="1"/>
    <xf numFmtId="1" fontId="2" fillId="0" borderId="0" xfId="4" applyNumberFormat="1" applyFont="1" applyFill="1" applyBorder="1" applyAlignment="1"/>
    <xf numFmtId="0" fontId="55" fillId="0" borderId="0" xfId="0" applyFont="1" applyAlignment="1">
      <alignment horizontal="left" vertical="center" wrapText="1"/>
    </xf>
    <xf numFmtId="38" fontId="55" fillId="0" borderId="0" xfId="3" applyFont="1" applyFill="1" applyBorder="1" applyAlignment="1">
      <alignment horizontal="right" vertical="center" wrapText="1"/>
    </xf>
    <xf numFmtId="3" fontId="55" fillId="0" borderId="0" xfId="0" applyNumberFormat="1" applyFont="1" applyAlignment="1">
      <alignment horizontal="center" vertical="center" wrapText="1"/>
    </xf>
    <xf numFmtId="3" fontId="55" fillId="0" borderId="0" xfId="0" applyNumberFormat="1" applyFont="1" applyAlignment="1">
      <alignment horizontal="right" vertical="center" wrapText="1"/>
    </xf>
    <xf numFmtId="187" fontId="55" fillId="0" borderId="0" xfId="0" applyNumberFormat="1" applyFont="1" applyAlignment="1">
      <alignment horizontal="right" vertical="center" wrapText="1"/>
    </xf>
    <xf numFmtId="0" fontId="55" fillId="5" borderId="4" xfId="0" applyFont="1" applyFill="1" applyBorder="1" applyAlignment="1">
      <alignment horizontal="left" vertical="center" wrapText="1"/>
    </xf>
    <xf numFmtId="186" fontId="55" fillId="7" borderId="2" xfId="3" applyNumberFormat="1" applyFont="1" applyFill="1" applyBorder="1" applyAlignment="1">
      <alignment horizontal="right" vertical="center" wrapText="1"/>
    </xf>
    <xf numFmtId="3" fontId="55" fillId="7" borderId="1" xfId="0" applyNumberFormat="1" applyFont="1" applyFill="1" applyBorder="1" applyAlignment="1">
      <alignment horizontal="center" vertical="center" wrapText="1"/>
    </xf>
    <xf numFmtId="3" fontId="55" fillId="8" borderId="1" xfId="0" applyNumberFormat="1" applyFont="1" applyFill="1" applyBorder="1" applyAlignment="1">
      <alignment horizontal="center" vertical="center" wrapText="1"/>
    </xf>
    <xf numFmtId="3" fontId="55" fillId="4" borderId="4" xfId="0" applyNumberFormat="1" applyFont="1" applyFill="1" applyBorder="1" applyAlignment="1">
      <alignment horizontal="right" vertical="center" wrapText="1"/>
    </xf>
    <xf numFmtId="3" fontId="55" fillId="4" borderId="19" xfId="0" applyNumberFormat="1" applyFont="1" applyFill="1" applyBorder="1" applyAlignment="1">
      <alignment horizontal="right" vertical="center" wrapText="1"/>
    </xf>
    <xf numFmtId="3" fontId="55" fillId="7" borderId="1" xfId="0" applyNumberFormat="1" applyFont="1" applyFill="1" applyBorder="1" applyAlignment="1">
      <alignment horizontal="right" vertical="center" wrapText="1"/>
    </xf>
    <xf numFmtId="188" fontId="55" fillId="4" borderId="1" xfId="0" applyNumberFormat="1" applyFont="1" applyFill="1" applyBorder="1" applyAlignment="1">
      <alignment horizontal="right" vertical="center" wrapText="1"/>
    </xf>
    <xf numFmtId="0" fontId="56" fillId="5" borderId="12" xfId="0" applyFont="1" applyFill="1" applyBorder="1" applyAlignment="1">
      <alignment horizontal="center" vertical="center" wrapText="1"/>
    </xf>
    <xf numFmtId="0" fontId="56" fillId="5" borderId="19"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56" fillId="5" borderId="8" xfId="0" applyFont="1" applyFill="1" applyBorder="1" applyAlignment="1">
      <alignment horizontal="center" vertical="center" wrapText="1"/>
    </xf>
    <xf numFmtId="0" fontId="56" fillId="5" borderId="7" xfId="0" applyFont="1" applyFill="1" applyBorder="1" applyAlignment="1">
      <alignment horizontal="center" vertical="center" wrapText="1"/>
    </xf>
    <xf numFmtId="0" fontId="2" fillId="4" borderId="0" xfId="0" applyFont="1" applyFill="1">
      <alignment vertical="center"/>
    </xf>
    <xf numFmtId="0" fontId="2" fillId="8" borderId="0" xfId="0" applyFont="1" applyFill="1">
      <alignment vertical="center"/>
    </xf>
    <xf numFmtId="0" fontId="2" fillId="7" borderId="0" xfId="0" applyFont="1" applyFill="1">
      <alignment vertical="center"/>
    </xf>
    <xf numFmtId="0" fontId="2" fillId="4" borderId="1" xfId="0" applyFont="1" applyFill="1" applyBorder="1" applyAlignment="1">
      <alignment horizontal="center" vertical="center" shrinkToFit="1"/>
    </xf>
    <xf numFmtId="38" fontId="2" fillId="5" borderId="0" xfId="3" applyFont="1" applyFill="1" applyBorder="1" applyAlignment="1">
      <alignment horizontal="left" vertical="center"/>
    </xf>
    <xf numFmtId="38" fontId="2" fillId="5" borderId="0" xfId="3" applyFont="1" applyFill="1" applyBorder="1" applyAlignment="1">
      <alignment vertical="center" shrinkToFit="1"/>
    </xf>
    <xf numFmtId="38" fontId="2" fillId="5" borderId="15" xfId="3" applyFont="1" applyFill="1" applyBorder="1" applyAlignment="1">
      <alignment vertical="center"/>
    </xf>
    <xf numFmtId="38" fontId="2" fillId="5" borderId="6" xfId="3" applyFont="1" applyFill="1" applyBorder="1" applyAlignment="1">
      <alignment vertical="center"/>
    </xf>
    <xf numFmtId="38" fontId="2" fillId="7" borderId="9" xfId="3" applyFont="1" applyFill="1" applyBorder="1" applyAlignment="1">
      <alignment vertical="center"/>
    </xf>
    <xf numFmtId="187" fontId="55" fillId="4" borderId="1" xfId="0" applyNumberFormat="1" applyFont="1" applyFill="1" applyBorder="1" applyAlignment="1">
      <alignment horizontal="right" vertical="center" wrapText="1"/>
    </xf>
    <xf numFmtId="186" fontId="0" fillId="0" borderId="1" xfId="3" applyNumberFormat="1" applyFont="1" applyBorder="1">
      <alignment vertical="center"/>
    </xf>
    <xf numFmtId="189" fontId="0" fillId="4" borderId="1" xfId="0" quotePrefix="1" applyNumberFormat="1" applyFill="1" applyBorder="1" applyAlignment="1">
      <alignment horizontal="center" vertical="center" wrapText="1"/>
    </xf>
    <xf numFmtId="0" fontId="13" fillId="0" borderId="0" xfId="0" applyFont="1" applyAlignment="1">
      <alignment horizontal="right" vertical="center"/>
    </xf>
    <xf numFmtId="0" fontId="0" fillId="4" borderId="1" xfId="0" applyFill="1" applyBorder="1">
      <alignment vertical="center"/>
    </xf>
    <xf numFmtId="0" fontId="0" fillId="4" borderId="1" xfId="0" applyFill="1" applyBorder="1" applyAlignment="1">
      <alignment horizontal="center" vertical="center"/>
    </xf>
    <xf numFmtId="189" fontId="0" fillId="0" borderId="0" xfId="0" quotePrefix="1" applyNumberFormat="1" applyAlignment="1">
      <alignment horizontal="center" vertical="center"/>
    </xf>
    <xf numFmtId="13" fontId="0" fillId="0" borderId="1" xfId="0" quotePrefix="1" applyNumberFormat="1" applyBorder="1" applyAlignment="1">
      <alignment horizontal="center" vertical="center"/>
    </xf>
    <xf numFmtId="0" fontId="13" fillId="0" borderId="2" xfId="0" applyFont="1" applyBorder="1" applyAlignment="1">
      <alignment horizontal="center" vertical="center"/>
    </xf>
    <xf numFmtId="3" fontId="8" fillId="0" borderId="2" xfId="0" applyNumberFormat="1" applyFont="1" applyBorder="1" applyAlignment="1">
      <alignment horizontal="center" vertical="center" wrapText="1"/>
    </xf>
    <xf numFmtId="0" fontId="13" fillId="0" borderId="0" xfId="0" applyFont="1" applyAlignment="1">
      <alignment horizontal="center" vertical="center"/>
    </xf>
    <xf numFmtId="189" fontId="0" fillId="0" borderId="0" xfId="0" applyNumberFormat="1" applyAlignment="1">
      <alignment horizontal="center" vertical="center"/>
    </xf>
    <xf numFmtId="13" fontId="0" fillId="0" borderId="1" xfId="0" applyNumberFormat="1" applyBorder="1" applyAlignment="1">
      <alignment horizontal="center" vertical="center"/>
    </xf>
    <xf numFmtId="0" fontId="2" fillId="0" borderId="8" xfId="0" applyFont="1" applyBorder="1">
      <alignment vertical="center"/>
    </xf>
    <xf numFmtId="0" fontId="2" fillId="5" borderId="8" xfId="0" applyFont="1" applyFill="1" applyBorder="1">
      <alignment vertical="center"/>
    </xf>
    <xf numFmtId="0" fontId="2" fillId="0" borderId="7" xfId="0" applyFont="1" applyBorder="1">
      <alignment vertical="center"/>
    </xf>
    <xf numFmtId="0" fontId="2" fillId="0" borderId="0" xfId="0" applyFont="1" applyAlignment="1">
      <alignment vertical="center"/>
    </xf>
    <xf numFmtId="0" fontId="2" fillId="0" borderId="0" xfId="0" applyFont="1" applyAlignment="1">
      <alignment horizontal="distributed" vertical="center"/>
    </xf>
    <xf numFmtId="0" fontId="58" fillId="0" borderId="0" xfId="0" applyFont="1" applyAlignment="1">
      <alignment horizontal="justify" vertical="center"/>
    </xf>
    <xf numFmtId="0" fontId="35" fillId="0" borderId="0" xfId="0" applyFont="1" applyAlignment="1">
      <alignment horizontal="justify" vertical="center"/>
    </xf>
    <xf numFmtId="0" fontId="59" fillId="0" borderId="0" xfId="0" applyFont="1" applyAlignment="1">
      <alignment horizontal="justify" vertical="center"/>
    </xf>
    <xf numFmtId="0" fontId="59" fillId="0" borderId="0" xfId="0" applyFont="1" applyAlignment="1">
      <alignment horizontal="left" vertical="center"/>
    </xf>
    <xf numFmtId="0" fontId="59"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horizontal="left" vertical="center"/>
    </xf>
    <xf numFmtId="0" fontId="60" fillId="0" borderId="0" xfId="0" applyFont="1" applyAlignment="1">
      <alignment vertical="center" wrapText="1"/>
    </xf>
    <xf numFmtId="0" fontId="2" fillId="0" borderId="1" xfId="0" applyFont="1" applyBorder="1" applyAlignment="1">
      <alignment vertical="center" shrinkToFit="1"/>
    </xf>
    <xf numFmtId="0" fontId="2" fillId="9" borderId="1" xfId="0" applyFont="1" applyFill="1" applyBorder="1" applyAlignment="1">
      <alignment horizontal="center" vertical="center"/>
    </xf>
    <xf numFmtId="0" fontId="2" fillId="0" borderId="0" xfId="0" applyFont="1" applyAlignment="1">
      <alignment horizontal="right" vertical="center"/>
    </xf>
    <xf numFmtId="0" fontId="23" fillId="0" borderId="0" xfId="0" applyFont="1" applyAlignment="1">
      <alignment horizontal="center" vertical="center"/>
    </xf>
    <xf numFmtId="0" fontId="2" fillId="0" borderId="0" xfId="0" applyFont="1" applyAlignment="1">
      <alignment horizontal="left" vertical="center"/>
    </xf>
    <xf numFmtId="0" fontId="63" fillId="0" borderId="0" xfId="5" applyFont="1">
      <alignment vertical="center"/>
    </xf>
    <xf numFmtId="0" fontId="9" fillId="0" borderId="15" xfId="0" applyFont="1" applyBorder="1">
      <alignment vertical="center"/>
    </xf>
    <xf numFmtId="0" fontId="9" fillId="0" borderId="0" xfId="0" applyFont="1" applyAlignment="1">
      <alignment horizontal="right" vertical="center"/>
    </xf>
    <xf numFmtId="0" fontId="9" fillId="0" borderId="12" xfId="0" applyFont="1" applyBorder="1">
      <alignment vertical="center"/>
    </xf>
    <xf numFmtId="0" fontId="45" fillId="0" borderId="0" xfId="0" applyFont="1" applyAlignment="1">
      <alignment vertical="center"/>
    </xf>
    <xf numFmtId="0" fontId="64" fillId="0" borderId="0" xfId="0" applyFont="1">
      <alignment vertical="center"/>
    </xf>
    <xf numFmtId="0" fontId="64" fillId="0" borderId="0" xfId="0" applyFont="1" applyAlignment="1">
      <alignment horizontal="left" vertical="center"/>
    </xf>
    <xf numFmtId="0" fontId="0" fillId="0" borderId="0" xfId="0">
      <alignment vertical="center"/>
    </xf>
    <xf numFmtId="0" fontId="65" fillId="0" borderId="0" xfId="0" applyFont="1" applyAlignment="1">
      <alignment horizontal="left" vertical="center"/>
    </xf>
    <xf numFmtId="0" fontId="65" fillId="0" borderId="0" xfId="0" applyFont="1" applyAlignment="1">
      <alignment horizontal="left" vertical="center" indent="15"/>
    </xf>
    <xf numFmtId="0" fontId="65" fillId="0" borderId="0" xfId="0" applyFont="1" applyAlignment="1">
      <alignment horizontal="justify" vertical="center"/>
    </xf>
    <xf numFmtId="0" fontId="66" fillId="0" borderId="0" xfId="0" applyFont="1">
      <alignment vertical="center"/>
    </xf>
    <xf numFmtId="0" fontId="67" fillId="0" borderId="0" xfId="0" applyFont="1" applyAlignment="1">
      <alignment vertical="center" wrapText="1"/>
    </xf>
    <xf numFmtId="0" fontId="68" fillId="0" borderId="0" xfId="0" applyFont="1">
      <alignment vertical="center"/>
    </xf>
    <xf numFmtId="0" fontId="65" fillId="0" borderId="0" xfId="0" applyFont="1" applyAlignment="1">
      <alignment horizontal="left" vertical="center" indent="1"/>
    </xf>
    <xf numFmtId="0" fontId="0" fillId="0" borderId="0" xfId="0">
      <alignment vertical="center"/>
    </xf>
    <xf numFmtId="0" fontId="9" fillId="0" borderId="0" xfId="0" applyFont="1" applyFill="1">
      <alignment vertical="center"/>
    </xf>
    <xf numFmtId="0" fontId="69" fillId="0" borderId="0" xfId="0" applyFont="1">
      <alignment vertical="center"/>
    </xf>
    <xf numFmtId="0" fontId="70" fillId="0" borderId="0" xfId="0" applyFont="1">
      <alignment vertical="center"/>
    </xf>
    <xf numFmtId="0" fontId="69" fillId="0" borderId="20" xfId="0" applyFont="1" applyBorder="1" applyAlignment="1">
      <alignment horizontal="center" vertical="center" wrapText="1"/>
    </xf>
    <xf numFmtId="0" fontId="0" fillId="0" borderId="20" xfId="0" applyBorder="1" applyAlignment="1">
      <alignment horizontal="center" vertical="center"/>
    </xf>
    <xf numFmtId="0" fontId="38" fillId="0" borderId="20" xfId="0" applyFont="1" applyBorder="1" applyAlignment="1">
      <alignment horizontal="center" vertical="center" wrapText="1"/>
    </xf>
    <xf numFmtId="0" fontId="71" fillId="0" borderId="20" xfId="0" applyFont="1" applyBorder="1" applyAlignment="1">
      <alignment horizontal="center" vertical="center" wrapText="1"/>
    </xf>
    <xf numFmtId="0" fontId="38" fillId="0" borderId="20" xfId="0" applyFont="1" applyBorder="1" applyAlignment="1">
      <alignment horizontal="center" vertical="center"/>
    </xf>
    <xf numFmtId="0" fontId="0" fillId="0" borderId="75" xfId="0" applyBorder="1" applyAlignment="1">
      <alignment vertical="center" wrapText="1"/>
    </xf>
    <xf numFmtId="0" fontId="0" fillId="0" borderId="20" xfId="0" applyBorder="1" applyAlignment="1">
      <alignment horizontal="center" vertical="center" wrapText="1"/>
    </xf>
    <xf numFmtId="0" fontId="72" fillId="0" borderId="8" xfId="0" applyFon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7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72" fillId="0" borderId="1" xfId="0" applyFont="1" applyBorder="1" applyAlignment="1">
      <alignment horizontal="center" vertical="center" wrapText="1"/>
    </xf>
    <xf numFmtId="0" fontId="75" fillId="0" borderId="13"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9" fillId="0" borderId="0" xfId="0" applyFont="1" applyAlignment="1">
      <alignment vertical="center" shrinkToFit="1"/>
    </xf>
    <xf numFmtId="0" fontId="63" fillId="0" borderId="0" xfId="5" applyFont="1" applyFill="1">
      <alignment vertical="center"/>
    </xf>
    <xf numFmtId="0" fontId="64" fillId="0" borderId="0" xfId="5" applyFont="1">
      <alignment vertical="center"/>
    </xf>
    <xf numFmtId="0" fontId="77" fillId="0" borderId="0" xfId="0" applyFont="1">
      <alignment vertical="center"/>
    </xf>
    <xf numFmtId="0" fontId="78" fillId="0" borderId="0" xfId="0" applyFont="1" applyAlignment="1">
      <alignment horizontal="justify" vertical="center"/>
    </xf>
    <xf numFmtId="0" fontId="78" fillId="0" borderId="0" xfId="0" applyFont="1">
      <alignment vertical="center"/>
    </xf>
    <xf numFmtId="0" fontId="78" fillId="0" borderId="1" xfId="0" applyFont="1" applyBorder="1" applyAlignment="1">
      <alignment horizontal="center" vertical="center"/>
    </xf>
    <xf numFmtId="0" fontId="78" fillId="0" borderId="5" xfId="0" applyFont="1" applyBorder="1" applyAlignment="1">
      <alignment horizontal="center" vertical="center"/>
    </xf>
    <xf numFmtId="0" fontId="78" fillId="0" borderId="13" xfId="0" applyFont="1" applyBorder="1">
      <alignment vertical="center"/>
    </xf>
    <xf numFmtId="0" fontId="78" fillId="0" borderId="13" xfId="0" applyFont="1" applyBorder="1" applyAlignment="1">
      <alignment horizontal="center" vertical="center"/>
    </xf>
    <xf numFmtId="0" fontId="78" fillId="0" borderId="8" xfId="0" applyFont="1" applyBorder="1" applyAlignment="1">
      <alignment horizontal="center" vertical="center"/>
    </xf>
    <xf numFmtId="0" fontId="78" fillId="0" borderId="0" xfId="0" applyFont="1" applyAlignment="1">
      <alignment horizontal="center" vertical="center"/>
    </xf>
    <xf numFmtId="0" fontId="78" fillId="0" borderId="0" xfId="0" applyFont="1" applyAlignment="1">
      <alignment horizontal="left" vertical="center"/>
    </xf>
    <xf numFmtId="0" fontId="64" fillId="0" borderId="0" xfId="0" applyFont="1" applyAlignment="1">
      <alignment horizontal="center" vertical="center"/>
    </xf>
    <xf numFmtId="0" fontId="78" fillId="0" borderId="0" xfId="0" applyFont="1" applyAlignment="1">
      <alignment horizontal="left" vertical="center" indent="15"/>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179" fontId="2" fillId="2" borderId="2" xfId="0" applyNumberFormat="1" applyFont="1" applyFill="1" applyBorder="1" applyAlignment="1">
      <alignment horizontal="center" vertical="center"/>
    </xf>
    <xf numFmtId="179" fontId="2" fillId="2" borderId="3" xfId="0" applyNumberFormat="1" applyFont="1" applyFill="1" applyBorder="1" applyAlignment="1">
      <alignment horizontal="center" vertical="center"/>
    </xf>
    <xf numFmtId="178" fontId="9" fillId="0" borderId="7"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0" fontId="2" fillId="0" borderId="1" xfId="0" applyFont="1" applyBorder="1" applyAlignment="1">
      <alignment horizontal="center" vertical="center"/>
    </xf>
    <xf numFmtId="0" fontId="9" fillId="5" borderId="1" xfId="0" applyFont="1" applyFill="1" applyBorder="1" applyAlignment="1">
      <alignment horizontal="lef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2" fillId="2" borderId="1" xfId="0" applyFont="1" applyFill="1" applyBorder="1" applyAlignment="1">
      <alignment horizontal="center" vertical="center"/>
    </xf>
    <xf numFmtId="178" fontId="9" fillId="0" borderId="31" xfId="0" applyNumberFormat="1" applyFont="1" applyBorder="1" applyAlignment="1">
      <alignment horizontal="center" vertical="center"/>
    </xf>
    <xf numFmtId="0" fontId="9" fillId="2" borderId="8" xfId="0" applyFont="1" applyFill="1" applyBorder="1" applyAlignment="1">
      <alignment horizontal="center" vertical="center"/>
    </xf>
    <xf numFmtId="0" fontId="9" fillId="0" borderId="7"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9" fillId="0" borderId="31" xfId="0" applyFont="1" applyBorder="1" applyAlignment="1">
      <alignment horizontal="center" vertical="center"/>
    </xf>
    <xf numFmtId="178" fontId="9" fillId="0" borderId="31" xfId="0" applyNumberFormat="1" applyFont="1" applyBorder="1" applyAlignment="1">
      <alignment horizontal="right" vertical="center"/>
    </xf>
    <xf numFmtId="0" fontId="9" fillId="0" borderId="8" xfId="0" applyFont="1" applyBorder="1" applyAlignment="1">
      <alignment horizontal="center" vertical="center"/>
    </xf>
    <xf numFmtId="178" fontId="9" fillId="0" borderId="2" xfId="0" applyNumberFormat="1" applyFont="1" applyFill="1" applyBorder="1" applyAlignment="1">
      <alignment horizontal="right" vertical="center"/>
    </xf>
    <xf numFmtId="178" fontId="9" fillId="0" borderId="8" xfId="0" applyNumberFormat="1" applyFont="1" applyFill="1" applyBorder="1" applyAlignment="1">
      <alignment horizontal="right" vertical="center"/>
    </xf>
    <xf numFmtId="0" fontId="29" fillId="2"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8" xfId="0" applyFont="1" applyBorder="1" applyAlignment="1">
      <alignment horizontal="left" vertical="center"/>
    </xf>
    <xf numFmtId="0" fontId="9" fillId="0" borderId="1" xfId="0" applyFont="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2" fillId="3" borderId="1" xfId="0" applyFont="1" applyFill="1" applyBorder="1" applyAlignment="1">
      <alignment horizontal="center" vertical="center"/>
    </xf>
    <xf numFmtId="0" fontId="21" fillId="0" borderId="0" xfId="0" applyFont="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2" fillId="0" borderId="0" xfId="0" applyFont="1" applyAlignment="1">
      <alignment horizontal="center"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3" borderId="0" xfId="0" applyFont="1" applyFill="1" applyAlignment="1">
      <alignment horizontal="center"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178" fontId="9" fillId="0" borderId="10" xfId="0" applyNumberFormat="1" applyFont="1" applyFill="1" applyBorder="1" applyAlignment="1">
      <alignment horizontal="right" vertical="center"/>
    </xf>
    <xf numFmtId="0" fontId="22" fillId="0" borderId="0" xfId="0" applyFont="1" applyAlignment="1">
      <alignment horizontal="left" vertical="center"/>
    </xf>
    <xf numFmtId="0" fontId="9" fillId="5" borderId="20" xfId="0" applyFont="1" applyFill="1" applyBorder="1" applyAlignment="1">
      <alignment horizontal="left" vertical="center"/>
    </xf>
    <xf numFmtId="178" fontId="9" fillId="0" borderId="20" xfId="0" applyNumberFormat="1" applyFont="1" applyFill="1" applyBorder="1" applyAlignment="1">
      <alignment horizontal="right" vertical="center"/>
    </xf>
    <xf numFmtId="178" fontId="9" fillId="0" borderId="21" xfId="0" applyNumberFormat="1" applyFont="1" applyFill="1" applyBorder="1" applyAlignment="1">
      <alignment horizontal="right" vertical="center"/>
    </xf>
    <xf numFmtId="0" fontId="9" fillId="0" borderId="20" xfId="0" applyFont="1" applyBorder="1" applyAlignment="1">
      <alignment horizontal="center" vertical="center"/>
    </xf>
    <xf numFmtId="0" fontId="9" fillId="2" borderId="20"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4" fillId="0" borderId="30" xfId="0" applyFont="1" applyBorder="1" applyAlignment="1">
      <alignment horizontal="center"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178" fontId="2" fillId="0" borderId="8" xfId="0" applyNumberFormat="1" applyFont="1" applyFill="1" applyBorder="1" applyAlignment="1">
      <alignment horizontal="right" vertical="center"/>
    </xf>
    <xf numFmtId="178" fontId="2" fillId="0" borderId="12" xfId="0" applyNumberFormat="1" applyFont="1" applyFill="1" applyBorder="1" applyAlignment="1">
      <alignment horizontal="righ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78" fontId="2" fillId="2" borderId="20" xfId="0" applyNumberFormat="1" applyFont="1" applyFill="1" applyBorder="1" applyAlignment="1">
      <alignment horizontal="right" vertical="center" shrinkToFit="1"/>
    </xf>
    <xf numFmtId="178" fontId="2" fillId="0" borderId="21" xfId="0" applyNumberFormat="1" applyFont="1" applyFill="1" applyBorder="1" applyAlignment="1">
      <alignment horizontal="right" vertical="center" shrinkToFit="1"/>
    </xf>
    <xf numFmtId="178" fontId="2" fillId="0" borderId="22" xfId="0" applyNumberFormat="1" applyFont="1" applyFill="1" applyBorder="1" applyAlignment="1">
      <alignment horizontal="right" vertical="center" shrinkToFit="1"/>
    </xf>
    <xf numFmtId="178" fontId="2" fillId="0" borderId="24" xfId="0" applyNumberFormat="1" applyFont="1" applyFill="1" applyBorder="1" applyAlignment="1">
      <alignment horizontal="right" vertical="center" shrinkToFit="1"/>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182" fontId="2" fillId="2" borderId="1" xfId="0" applyNumberFormat="1" applyFont="1" applyFill="1" applyBorder="1" applyAlignment="1">
      <alignment horizontal="right" vertical="center"/>
    </xf>
    <xf numFmtId="13" fontId="2" fillId="3" borderId="5" xfId="0" applyNumberFormat="1" applyFont="1" applyFill="1" applyBorder="1" applyAlignment="1">
      <alignment horizontal="center" vertical="center" shrinkToFit="1"/>
    </xf>
    <xf numFmtId="13" fontId="2" fillId="3" borderId="9" xfId="0" applyNumberFormat="1" applyFont="1" applyFill="1" applyBorder="1" applyAlignment="1">
      <alignment horizontal="center" vertical="center" shrinkToFit="1"/>
    </xf>
    <xf numFmtId="178" fontId="2" fillId="0" borderId="8" xfId="0" applyNumberFormat="1" applyFont="1" applyBorder="1" applyAlignment="1">
      <alignment horizontal="right" vertical="center" shrinkToFit="1"/>
    </xf>
    <xf numFmtId="0" fontId="2" fillId="0" borderId="8" xfId="0" applyFont="1" applyBorder="1" applyAlignment="1">
      <alignment horizontal="right" vertical="center" shrinkToFit="1"/>
    </xf>
    <xf numFmtId="0" fontId="2" fillId="0" borderId="17" xfId="0" applyFont="1" applyBorder="1" applyAlignment="1">
      <alignment horizontal="right" vertical="center" shrinkToFit="1"/>
    </xf>
    <xf numFmtId="178" fontId="2" fillId="0" borderId="18" xfId="0" applyNumberFormat="1" applyFont="1" applyBorder="1" applyAlignment="1">
      <alignment horizontal="right" vertical="center" shrinkToFit="1"/>
    </xf>
    <xf numFmtId="178" fontId="2" fillId="0" borderId="12" xfId="0" applyNumberFormat="1" applyFont="1" applyBorder="1" applyAlignment="1">
      <alignment horizontal="right" vertical="center" shrinkToFit="1"/>
    </xf>
    <xf numFmtId="178" fontId="2" fillId="2" borderId="24" xfId="0" applyNumberFormat="1" applyFont="1" applyFill="1" applyBorder="1" applyAlignment="1">
      <alignment horizontal="right" vertical="center" shrinkToFit="1"/>
    </xf>
    <xf numFmtId="178" fontId="2" fillId="0" borderId="20" xfId="0" applyNumberFormat="1" applyFont="1" applyBorder="1" applyAlignment="1">
      <alignment horizontal="right" vertical="center" shrinkToFit="1"/>
    </xf>
    <xf numFmtId="0" fontId="2" fillId="2" borderId="20" xfId="0" applyFont="1" applyFill="1" applyBorder="1" applyAlignment="1">
      <alignment horizontal="center" vertical="center"/>
    </xf>
    <xf numFmtId="182" fontId="2" fillId="2" borderId="20" xfId="0" applyNumberFormat="1" applyFont="1" applyFill="1" applyBorder="1" applyAlignment="1">
      <alignment horizontal="right" vertical="center"/>
    </xf>
    <xf numFmtId="13" fontId="2" fillId="3" borderId="21" xfId="0" applyNumberFormat="1" applyFont="1" applyFill="1" applyBorder="1" applyAlignment="1">
      <alignment horizontal="center" vertical="center" shrinkToFit="1"/>
    </xf>
    <xf numFmtId="13" fontId="2" fillId="3" borderId="22" xfId="0" applyNumberFormat="1" applyFont="1" applyFill="1" applyBorder="1" applyAlignment="1">
      <alignment horizontal="center" vertical="center" shrinkToFit="1"/>
    </xf>
    <xf numFmtId="13" fontId="2" fillId="3" borderId="24" xfId="0" applyNumberFormat="1" applyFont="1" applyFill="1" applyBorder="1" applyAlignment="1">
      <alignment horizontal="center" vertical="center" shrinkToFit="1"/>
    </xf>
    <xf numFmtId="178" fontId="2" fillId="2" borderId="23" xfId="0" applyNumberFormat="1" applyFont="1" applyFill="1" applyBorder="1" applyAlignment="1">
      <alignment horizontal="right" vertical="center" shrinkToFit="1"/>
    </xf>
    <xf numFmtId="179" fontId="2" fillId="2" borderId="21" xfId="0" applyNumberFormat="1" applyFont="1" applyFill="1" applyBorder="1" applyAlignment="1">
      <alignment horizontal="center" vertical="center"/>
    </xf>
    <xf numFmtId="179" fontId="2" fillId="2" borderId="22" xfId="0" applyNumberFormat="1" applyFont="1" applyFill="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178" fontId="2" fillId="2" borderId="2" xfId="0" applyNumberFormat="1" applyFont="1" applyFill="1" applyBorder="1" applyAlignment="1">
      <alignment horizontal="right" vertical="center" shrinkToFit="1"/>
    </xf>
    <xf numFmtId="178" fontId="2" fillId="2" borderId="3" xfId="0" applyNumberFormat="1" applyFont="1" applyFill="1" applyBorder="1" applyAlignment="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8" fontId="2" fillId="2" borderId="1" xfId="0" applyNumberFormat="1" applyFont="1" applyFill="1" applyBorder="1" applyAlignment="1">
      <alignment horizontal="right" vertical="center" shrinkToFit="1"/>
    </xf>
    <xf numFmtId="178" fontId="2" fillId="0" borderId="2" xfId="0" applyNumberFormat="1" applyFont="1" applyFill="1" applyBorder="1" applyAlignment="1">
      <alignment horizontal="right" vertical="center" shrinkToFit="1"/>
    </xf>
    <xf numFmtId="178" fontId="2" fillId="0" borderId="3" xfId="0" applyNumberFormat="1" applyFont="1" applyFill="1" applyBorder="1" applyAlignment="1">
      <alignment horizontal="right" vertical="center" shrinkToFit="1"/>
    </xf>
    <xf numFmtId="178" fontId="2" fillId="0" borderId="4" xfId="0" applyNumberFormat="1" applyFont="1" applyFill="1" applyBorder="1" applyAlignment="1">
      <alignment horizontal="right" vertical="center" shrinkToFit="1"/>
    </xf>
    <xf numFmtId="178" fontId="2" fillId="2" borderId="19" xfId="0" applyNumberFormat="1" applyFont="1" applyFill="1" applyBorder="1" applyAlignment="1">
      <alignment horizontal="right" vertical="center" shrinkToFit="1"/>
    </xf>
    <xf numFmtId="178" fontId="2" fillId="2" borderId="4" xfId="0" applyNumberFormat="1" applyFont="1" applyFill="1" applyBorder="1" applyAlignment="1">
      <alignment horizontal="right" vertical="center" shrinkToFit="1"/>
    </xf>
    <xf numFmtId="178" fontId="2" fillId="0" borderId="1" xfId="0" applyNumberFormat="1" applyFont="1" applyBorder="1" applyAlignment="1">
      <alignment horizontal="right" vertical="center" shrinkToFit="1"/>
    </xf>
    <xf numFmtId="0" fontId="24" fillId="0" borderId="30" xfId="0" applyFont="1" applyBorder="1" applyAlignment="1">
      <alignment horizontal="center" vertical="center" shrinkToFi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179" fontId="2" fillId="2" borderId="5"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179" fontId="2" fillId="2" borderId="11"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4"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57" fontId="2" fillId="2" borderId="1"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7" xfId="0" applyFont="1" applyBorder="1" applyAlignment="1">
      <alignment horizontal="center" vertical="center"/>
    </xf>
    <xf numFmtId="0" fontId="20" fillId="0" borderId="0" xfId="0" applyFont="1" applyAlignment="1">
      <alignment horizontal="left"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31" fillId="6" borderId="3" xfId="0" applyFont="1" applyFill="1" applyBorder="1" applyAlignment="1">
      <alignment horizontal="left" vertical="center"/>
    </xf>
    <xf numFmtId="0" fontId="31" fillId="6" borderId="4"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9" fillId="3" borderId="21" xfId="0" applyFont="1" applyFill="1" applyBorder="1" applyAlignment="1">
      <alignment horizontal="center" vertical="center"/>
    </xf>
    <xf numFmtId="0" fontId="9" fillId="3" borderId="24"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178" fontId="2" fillId="0" borderId="10" xfId="0" applyNumberFormat="1" applyFont="1" applyFill="1" applyBorder="1" applyAlignment="1">
      <alignment horizontal="right" vertical="center" shrinkToFit="1"/>
    </xf>
    <xf numFmtId="178" fontId="2" fillId="0" borderId="11" xfId="0" applyNumberFormat="1" applyFont="1" applyFill="1" applyBorder="1" applyAlignment="1">
      <alignment horizontal="right" vertical="center" shrinkToFit="1"/>
    </xf>
    <xf numFmtId="178" fontId="9" fillId="2" borderId="1" xfId="0" applyNumberFormat="1" applyFont="1" applyFill="1" applyBorder="1" applyAlignment="1">
      <alignment horizontal="right" vertical="center" shrinkToFit="1"/>
    </xf>
    <xf numFmtId="178" fontId="9" fillId="2" borderId="19" xfId="0" applyNumberFormat="1" applyFont="1" applyFill="1" applyBorder="1" applyAlignment="1">
      <alignment horizontal="right" vertical="center" shrinkToFit="1"/>
    </xf>
    <xf numFmtId="178" fontId="9" fillId="2" borderId="4" xfId="0" applyNumberFormat="1" applyFont="1" applyFill="1" applyBorder="1" applyAlignment="1">
      <alignment horizontal="right" vertical="center" shrinkToFit="1"/>
    </xf>
    <xf numFmtId="178" fontId="9" fillId="2" borderId="20" xfId="0" applyNumberFormat="1" applyFont="1" applyFill="1" applyBorder="1" applyAlignment="1">
      <alignment horizontal="right" vertical="center" shrinkToFit="1"/>
    </xf>
    <xf numFmtId="178" fontId="9" fillId="2" borderId="23" xfId="0" applyNumberFormat="1" applyFont="1" applyFill="1" applyBorder="1" applyAlignment="1">
      <alignment horizontal="right" vertical="center" shrinkToFit="1"/>
    </xf>
    <xf numFmtId="178" fontId="9" fillId="2" borderId="24" xfId="0" applyNumberFormat="1" applyFont="1" applyFill="1" applyBorder="1" applyAlignment="1">
      <alignment horizontal="right" vertical="center" shrinkToFit="1"/>
    </xf>
    <xf numFmtId="178" fontId="2" fillId="0" borderId="2" xfId="0" applyNumberFormat="1" applyFont="1" applyBorder="1" applyAlignment="1">
      <alignment horizontal="right" vertical="center" shrinkToFit="1"/>
    </xf>
    <xf numFmtId="178" fontId="2" fillId="0" borderId="3" xfId="0" applyNumberFormat="1" applyFont="1" applyBorder="1" applyAlignment="1">
      <alignment horizontal="right" vertical="center" shrinkToFit="1"/>
    </xf>
    <xf numFmtId="178" fontId="2" fillId="0" borderId="4" xfId="0" applyNumberFormat="1" applyFont="1" applyBorder="1" applyAlignment="1">
      <alignment horizontal="right" vertical="center" shrinkToFit="1"/>
    </xf>
    <xf numFmtId="0" fontId="2" fillId="0" borderId="35" xfId="0" applyFont="1" applyFill="1" applyBorder="1" applyAlignment="1">
      <alignment horizontal="center" vertical="center"/>
    </xf>
    <xf numFmtId="178" fontId="2" fillId="2" borderId="1" xfId="0" applyNumberFormat="1" applyFont="1" applyFill="1" applyBorder="1" applyAlignment="1">
      <alignment horizontal="right" vertical="center"/>
    </xf>
    <xf numFmtId="0" fontId="2" fillId="3" borderId="1" xfId="0" applyFont="1" applyFill="1" applyBorder="1" applyAlignment="1">
      <alignment horizontal="center" vertical="center" shrinkToFit="1"/>
    </xf>
    <xf numFmtId="178" fontId="2" fillId="2" borderId="21" xfId="0" applyNumberFormat="1" applyFont="1" applyFill="1" applyBorder="1" applyAlignment="1">
      <alignment horizontal="right" vertical="center"/>
    </xf>
    <xf numFmtId="178" fontId="2" fillId="2" borderId="24" xfId="0" applyNumberFormat="1" applyFont="1" applyFill="1" applyBorder="1" applyAlignment="1">
      <alignment horizontal="right" vertical="center"/>
    </xf>
    <xf numFmtId="178" fontId="2" fillId="2" borderId="21" xfId="0" applyNumberFormat="1" applyFont="1" applyFill="1" applyBorder="1" applyAlignment="1">
      <alignment horizontal="right" vertical="center" shrinkToFit="1"/>
    </xf>
    <xf numFmtId="178" fontId="2" fillId="2" borderId="22" xfId="0" applyNumberFormat="1" applyFont="1" applyFill="1" applyBorder="1" applyAlignment="1">
      <alignment horizontal="right" vertical="center" shrinkToFit="1"/>
    </xf>
    <xf numFmtId="178" fontId="2" fillId="2" borderId="25" xfId="0" applyNumberFormat="1" applyFont="1" applyFill="1" applyBorder="1" applyAlignment="1">
      <alignment horizontal="right" vertical="center" shrinkToFit="1"/>
    </xf>
    <xf numFmtId="178" fontId="2" fillId="0" borderId="32" xfId="0" applyNumberFormat="1" applyFont="1" applyBorder="1" applyAlignment="1">
      <alignment horizontal="right" vertical="center"/>
    </xf>
    <xf numFmtId="178" fontId="2" fillId="0" borderId="33" xfId="0" applyNumberFormat="1" applyFont="1" applyBorder="1" applyAlignment="1">
      <alignment horizontal="right" vertical="center"/>
    </xf>
    <xf numFmtId="178" fontId="2" fillId="0" borderId="36"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21" xfId="0" applyNumberFormat="1" applyFont="1" applyBorder="1" applyAlignment="1">
      <alignment horizontal="right" vertical="center" shrinkToFit="1"/>
    </xf>
    <xf numFmtId="178" fontId="2" fillId="0" borderId="22" xfId="0" applyNumberFormat="1" applyFont="1" applyBorder="1" applyAlignment="1">
      <alignment horizontal="right" vertical="center" shrinkToFit="1"/>
    </xf>
    <xf numFmtId="178" fontId="2" fillId="0" borderId="24" xfId="0" applyNumberFormat="1" applyFont="1" applyBorder="1" applyAlignment="1">
      <alignment horizontal="right" vertical="center" shrinkToFit="1"/>
    </xf>
    <xf numFmtId="0" fontId="20" fillId="0" borderId="0" xfId="0" applyFont="1" applyAlignment="1">
      <alignment horizontal="center" vertical="center" shrinkToFit="1"/>
    </xf>
    <xf numFmtId="178" fontId="2" fillId="0" borderId="32" xfId="0" applyNumberFormat="1" applyFont="1" applyBorder="1" applyAlignment="1">
      <alignment horizontal="right" vertical="center" shrinkToFit="1"/>
    </xf>
    <xf numFmtId="178" fontId="2" fillId="0" borderId="33" xfId="0" applyNumberFormat="1" applyFont="1" applyBorder="1" applyAlignment="1">
      <alignment horizontal="right" vertical="center" shrinkToFit="1"/>
    </xf>
    <xf numFmtId="178" fontId="2" fillId="0" borderId="34" xfId="0" applyNumberFormat="1" applyFont="1" applyBorder="1" applyAlignment="1">
      <alignment horizontal="right" vertical="center" shrinkToFit="1"/>
    </xf>
    <xf numFmtId="0" fontId="33" fillId="0" borderId="0" xfId="0" applyFont="1" applyAlignment="1">
      <alignment horizontal="left" vertical="center"/>
    </xf>
    <xf numFmtId="0" fontId="2" fillId="0" borderId="1" xfId="0" applyFont="1" applyFill="1" applyBorder="1" applyAlignment="1">
      <alignment horizontal="center" vertical="center" wrapText="1"/>
    </xf>
    <xf numFmtId="179" fontId="2" fillId="2" borderId="1" xfId="0" applyNumberFormat="1" applyFont="1" applyFill="1" applyBorder="1" applyAlignment="1">
      <alignment horizontal="right" vertical="center" wrapText="1"/>
    </xf>
    <xf numFmtId="179" fontId="2" fillId="0" borderId="1"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9" fontId="2" fillId="0" borderId="2" xfId="0" applyNumberFormat="1" applyFont="1" applyBorder="1" applyAlignment="1">
      <alignment vertical="center" wrapText="1"/>
    </xf>
    <xf numFmtId="179" fontId="2" fillId="0" borderId="3" xfId="0" applyNumberFormat="1" applyFont="1" applyBorder="1" applyAlignment="1">
      <alignment vertical="center" wrapText="1"/>
    </xf>
    <xf numFmtId="179" fontId="2" fillId="0" borderId="4" xfId="0" applyNumberFormat="1" applyFont="1" applyBorder="1" applyAlignment="1">
      <alignment vertical="center" wrapText="1"/>
    </xf>
    <xf numFmtId="179" fontId="2" fillId="0" borderId="1" xfId="0" applyNumberFormat="1" applyFont="1" applyBorder="1" applyAlignment="1">
      <alignment vertical="center" wrapText="1"/>
    </xf>
    <xf numFmtId="179" fontId="2" fillId="2" borderId="1" xfId="0" applyNumberFormat="1" applyFont="1" applyFill="1" applyBorder="1">
      <alignment vertical="center"/>
    </xf>
    <xf numFmtId="179" fontId="2" fillId="0" borderId="1" xfId="0" applyNumberFormat="1" applyFont="1" applyBorder="1">
      <alignment vertical="center"/>
    </xf>
    <xf numFmtId="179" fontId="2" fillId="0" borderId="1" xfId="0" applyNumberFormat="1" applyFont="1" applyBorder="1" applyAlignment="1">
      <alignment horizontal="right"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2" borderId="1" xfId="0" applyFont="1" applyFill="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179" fontId="2" fillId="2" borderId="1" xfId="0" applyNumberFormat="1" applyFont="1" applyFill="1" applyBorder="1" applyAlignment="1">
      <alignment vertical="center" wrapText="1"/>
    </xf>
    <xf numFmtId="179" fontId="2" fillId="2" borderId="2" xfId="0" applyNumberFormat="1" applyFont="1" applyFill="1" applyBorder="1">
      <alignment vertical="center"/>
    </xf>
    <xf numFmtId="179" fontId="2" fillId="2" borderId="3" xfId="0" applyNumberFormat="1" applyFont="1" applyFill="1" applyBorder="1">
      <alignment vertical="center"/>
    </xf>
    <xf numFmtId="179" fontId="2" fillId="2" borderId="4" xfId="0" applyNumberFormat="1" applyFont="1" applyFill="1" applyBorder="1">
      <alignment vertical="center"/>
    </xf>
    <xf numFmtId="179" fontId="2" fillId="2" borderId="1"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183" fontId="2" fillId="0" borderId="1" xfId="0" applyNumberFormat="1" applyFont="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4" xfId="0" applyNumberFormat="1" applyFont="1" applyBorder="1" applyAlignment="1">
      <alignment horizontal="right" vertical="center"/>
    </xf>
    <xf numFmtId="183" fontId="2" fillId="0" borderId="2" xfId="0" applyNumberFormat="1" applyFont="1" applyBorder="1" applyAlignment="1">
      <alignment horizontal="center" vertical="center"/>
    </xf>
    <xf numFmtId="183" fontId="2" fillId="0" borderId="3" xfId="0" applyNumberFormat="1" applyFont="1" applyBorder="1" applyAlignment="1">
      <alignment horizontal="center" vertical="center"/>
    </xf>
    <xf numFmtId="183" fontId="2" fillId="0" borderId="4" xfId="0" applyNumberFormat="1" applyFont="1" applyBorder="1" applyAlignment="1">
      <alignment horizontal="center" vertical="center"/>
    </xf>
    <xf numFmtId="0" fontId="34" fillId="0" borderId="0" xfId="0" applyFont="1" applyFill="1" applyAlignment="1" applyProtection="1">
      <alignment horizontal="justify" vertical="center" wrapText="1"/>
    </xf>
    <xf numFmtId="0" fontId="37" fillId="0" borderId="0" xfId="0" applyFont="1" applyFill="1" applyProtection="1">
      <alignment vertical="center"/>
    </xf>
    <xf numFmtId="0" fontId="34" fillId="0" borderId="0" xfId="0" applyFont="1" applyAlignment="1" applyProtection="1">
      <alignment horizontal="justify" vertical="center" wrapText="1"/>
    </xf>
    <xf numFmtId="0" fontId="0" fillId="0" borderId="0" xfId="0" applyProtection="1">
      <alignment vertical="center"/>
    </xf>
    <xf numFmtId="184" fontId="34" fillId="0" borderId="0" xfId="0" applyNumberFormat="1" applyFont="1" applyFill="1" applyAlignment="1" applyProtection="1">
      <alignment horizontal="center" vertical="center" shrinkToFit="1"/>
      <protection locked="0"/>
    </xf>
    <xf numFmtId="0" fontId="37" fillId="0" borderId="0" xfId="0" applyFont="1" applyFill="1" applyAlignment="1" applyProtection="1">
      <alignment horizontal="distributed" vertical="center" shrinkToFit="1"/>
    </xf>
    <xf numFmtId="0" fontId="35" fillId="0" borderId="0" xfId="0" applyFont="1" applyAlignment="1" applyProtection="1">
      <alignment horizontal="center" vertical="center" wrapText="1"/>
    </xf>
    <xf numFmtId="0" fontId="34" fillId="0" borderId="0" xfId="0" applyFont="1" applyAlignment="1" applyProtection="1">
      <alignment horizontal="center" vertical="center" wrapText="1"/>
    </xf>
    <xf numFmtId="184" fontId="37" fillId="0" borderId="0" xfId="0" applyNumberFormat="1" applyFont="1" applyFill="1" applyAlignment="1" applyProtection="1">
      <alignment horizontal="center" vertical="center" shrinkToFit="1"/>
      <protection locked="0"/>
    </xf>
    <xf numFmtId="0" fontId="36" fillId="0" borderId="5" xfId="0" applyFont="1" applyBorder="1" applyAlignment="1" applyProtection="1">
      <alignment horizontal="left" vertical="center" wrapText="1"/>
    </xf>
    <xf numFmtId="0" fontId="36" fillId="0" borderId="9" xfId="0" applyFont="1" applyBorder="1" applyAlignment="1" applyProtection="1">
      <alignment horizontal="left" vertical="center" wrapText="1"/>
    </xf>
    <xf numFmtId="0" fontId="36" fillId="0" borderId="6"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6" fillId="0" borderId="11"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49" fontId="36" fillId="0" borderId="0" xfId="0" applyNumberFormat="1" applyFont="1" applyFill="1" applyAlignment="1" applyProtection="1">
      <alignment horizontal="center" vertical="center" wrapText="1"/>
    </xf>
    <xf numFmtId="49" fontId="36" fillId="0" borderId="0" xfId="0" applyNumberFormat="1" applyFont="1" applyAlignment="1" applyProtection="1">
      <alignment horizontal="center" vertical="center" wrapText="1"/>
    </xf>
    <xf numFmtId="0" fontId="39" fillId="0" borderId="0" xfId="0" applyFont="1" applyFill="1" applyAlignment="1" applyProtection="1">
      <alignment horizontal="distributed" vertical="center"/>
    </xf>
    <xf numFmtId="0" fontId="37" fillId="0" borderId="0" xfId="0" applyFont="1" applyFill="1" applyAlignment="1" applyProtection="1">
      <alignment vertical="center" shrinkToFit="1"/>
    </xf>
    <xf numFmtId="0" fontId="37" fillId="0" borderId="0" xfId="0" applyFont="1" applyFill="1" applyAlignment="1" applyProtection="1">
      <alignment horizontal="distributed" vertical="center"/>
    </xf>
    <xf numFmtId="0" fontId="36" fillId="0" borderId="0" xfId="0" applyFont="1" applyFill="1" applyAlignment="1" applyProtection="1">
      <alignment vertical="center" shrinkToFit="1"/>
    </xf>
    <xf numFmtId="0" fontId="37" fillId="0" borderId="0" xfId="0" applyFont="1" applyFill="1" applyAlignment="1" applyProtection="1">
      <alignment horizontal="center" vertical="center" shrinkToFit="1"/>
      <protection locked="0"/>
    </xf>
    <xf numFmtId="0" fontId="37" fillId="0" borderId="0" xfId="0" applyFont="1" applyFill="1" applyAlignment="1" applyProtection="1">
      <alignment horizontal="center" vertical="center" shrinkToFit="1"/>
    </xf>
    <xf numFmtId="0" fontId="37" fillId="0" borderId="0" xfId="0" applyFont="1" applyFill="1" applyAlignment="1">
      <alignment horizontal="center" vertical="center" shrinkToFit="1"/>
    </xf>
    <xf numFmtId="0" fontId="34" fillId="0" borderId="0" xfId="0" applyFont="1" applyAlignment="1">
      <alignment horizontal="justify" vertical="center" wrapText="1"/>
    </xf>
    <xf numFmtId="0" fontId="0" fillId="0" borderId="0" xfId="0">
      <alignment vertical="center"/>
    </xf>
    <xf numFmtId="184" fontId="34" fillId="0" borderId="0" xfId="0" applyNumberFormat="1" applyFont="1" applyFill="1" applyAlignment="1">
      <alignment horizontal="center"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0" fillId="0" borderId="11" xfId="0" applyBorder="1" applyAlignment="1">
      <alignment horizontal="center" vertical="center"/>
    </xf>
    <xf numFmtId="0" fontId="0" fillId="0" borderId="3" xfId="0" applyBorder="1" applyAlignment="1">
      <alignment horizontal="center" vertical="center"/>
    </xf>
    <xf numFmtId="0" fontId="35" fillId="0" borderId="0" xfId="0" applyFont="1" applyAlignment="1">
      <alignment horizontal="center" vertical="center" wrapText="1"/>
    </xf>
    <xf numFmtId="0" fontId="34" fillId="0" borderId="0" xfId="0" applyFont="1" applyAlignment="1">
      <alignment horizontal="center" vertical="center" wrapText="1"/>
    </xf>
    <xf numFmtId="0" fontId="0" fillId="0" borderId="0" xfId="0"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8" fillId="0" borderId="0" xfId="0" applyNumberFormat="1" applyFont="1" applyAlignment="1">
      <alignment horizontal="center" vertical="center"/>
    </xf>
    <xf numFmtId="0" fontId="4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2" fillId="2" borderId="5"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45"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12"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9"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68" xfId="0" applyFont="1" applyBorder="1" applyAlignment="1">
      <alignment horizontal="center" vertical="center"/>
    </xf>
    <xf numFmtId="0" fontId="42" fillId="0" borderId="67" xfId="0" applyFont="1" applyBorder="1" applyAlignment="1">
      <alignment horizontal="center" vertical="center"/>
    </xf>
    <xf numFmtId="0" fontId="42" fillId="0" borderId="66" xfId="0" applyFont="1" applyBorder="1" applyAlignment="1">
      <alignment horizontal="center" vertical="center"/>
    </xf>
    <xf numFmtId="0" fontId="42"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63" xfId="0" applyFont="1" applyBorder="1" applyAlignment="1">
      <alignment horizontal="center" vertical="center"/>
    </xf>
    <xf numFmtId="0" fontId="42" fillId="0" borderId="62" xfId="0" applyFont="1" applyBorder="1" applyAlignment="1">
      <alignment horizontal="center" vertical="center"/>
    </xf>
    <xf numFmtId="0" fontId="42" fillId="0" borderId="65" xfId="0" applyFont="1" applyBorder="1" applyAlignment="1">
      <alignment horizontal="center" vertical="center"/>
    </xf>
    <xf numFmtId="0" fontId="42" fillId="0" borderId="64" xfId="0" applyFont="1" applyBorder="1" applyAlignment="1">
      <alignment horizontal="center" vertical="center"/>
    </xf>
    <xf numFmtId="0" fontId="42" fillId="0" borderId="61" xfId="0" applyFont="1" applyBorder="1" applyAlignment="1">
      <alignment horizontal="center" vertical="center"/>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2" fillId="0" borderId="5"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6" xfId="0" applyFont="1" applyFill="1" applyBorder="1" applyAlignment="1">
      <alignment horizontal="center" vertical="center"/>
    </xf>
    <xf numFmtId="0" fontId="42" fillId="3"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2" fillId="0" borderId="1" xfId="0" applyFont="1" applyBorder="1" applyAlignment="1">
      <alignment horizontal="center" vertical="center"/>
    </xf>
    <xf numFmtId="0" fontId="42" fillId="2" borderId="10" xfId="0" applyFont="1" applyFill="1" applyBorder="1" applyAlignment="1">
      <alignment horizontal="center" vertical="center"/>
    </xf>
    <xf numFmtId="0" fontId="42" fillId="2" borderId="46" xfId="0" applyFont="1" applyFill="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wrapText="1"/>
    </xf>
    <xf numFmtId="0" fontId="42" fillId="0" borderId="68" xfId="0" applyFont="1" applyBorder="1" applyAlignment="1">
      <alignment horizontal="center" vertical="center" shrinkToFit="1"/>
    </xf>
    <xf numFmtId="0" fontId="42" fillId="0" borderId="67" xfId="0" applyFont="1" applyBorder="1" applyAlignment="1">
      <alignment horizontal="center" vertical="center" shrinkToFit="1"/>
    </xf>
    <xf numFmtId="0" fontId="42" fillId="0" borderId="66" xfId="0" applyFont="1" applyBorder="1" applyAlignment="1">
      <alignment horizontal="center" vertical="center" shrinkToFit="1"/>
    </xf>
    <xf numFmtId="0" fontId="42" fillId="2" borderId="5" xfId="0" applyFont="1" applyFill="1" applyBorder="1" applyAlignment="1">
      <alignment horizontal="right" vertical="center"/>
    </xf>
    <xf numFmtId="0" fontId="42" fillId="2" borderId="9" xfId="0" applyFont="1" applyFill="1" applyBorder="1" applyAlignment="1">
      <alignment horizontal="right" vertical="center"/>
    </xf>
    <xf numFmtId="0" fontId="42" fillId="2" borderId="60" xfId="0" applyFont="1" applyFill="1" applyBorder="1" applyAlignment="1">
      <alignment horizontal="right" vertical="center"/>
    </xf>
    <xf numFmtId="0" fontId="42" fillId="2" borderId="59" xfId="0" applyFont="1" applyFill="1" applyBorder="1" applyAlignment="1">
      <alignment horizontal="right" vertical="center"/>
    </xf>
    <xf numFmtId="0" fontId="42" fillId="2" borderId="6" xfId="0" applyFont="1" applyFill="1" applyBorder="1" applyAlignment="1">
      <alignment horizontal="right" vertical="center"/>
    </xf>
    <xf numFmtId="0" fontId="42" fillId="0" borderId="5" xfId="0" applyFont="1" applyFill="1" applyBorder="1" applyAlignment="1">
      <alignment horizontal="right" vertical="center"/>
    </xf>
    <xf numFmtId="0" fontId="42" fillId="0" borderId="9" xfId="0" applyFont="1" applyFill="1" applyBorder="1" applyAlignment="1">
      <alignment horizontal="right" vertical="center"/>
    </xf>
    <xf numFmtId="0" fontId="42" fillId="0" borderId="6" xfId="0" applyFont="1" applyFill="1" applyBorder="1" applyAlignment="1">
      <alignment horizontal="right" vertical="center"/>
    </xf>
    <xf numFmtId="0" fontId="42" fillId="2" borderId="59"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56" xfId="0" applyFont="1" applyFill="1" applyBorder="1" applyAlignment="1">
      <alignment horizontal="center" vertical="center" wrapText="1"/>
    </xf>
    <xf numFmtId="0" fontId="42" fillId="2" borderId="55" xfId="0" applyFont="1" applyFill="1" applyBorder="1" applyAlignment="1">
      <alignment horizontal="center" vertical="center" wrapText="1"/>
    </xf>
    <xf numFmtId="0" fontId="42" fillId="2" borderId="54" xfId="0" applyFont="1" applyFill="1" applyBorder="1" applyAlignment="1">
      <alignment horizontal="center" vertical="center" wrapText="1"/>
    </xf>
    <xf numFmtId="0" fontId="42" fillId="0" borderId="5"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48"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46" xfId="0" applyFont="1" applyFill="1" applyBorder="1" applyAlignment="1">
      <alignment horizontal="left" vertical="center" wrapText="1"/>
    </xf>
    <xf numFmtId="0" fontId="42" fillId="3" borderId="59"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47" xfId="0" applyFont="1" applyFill="1" applyBorder="1" applyAlignment="1">
      <alignment horizontal="center" vertical="center"/>
    </xf>
    <xf numFmtId="0" fontId="42" fillId="3" borderId="0" xfId="0" applyFont="1" applyFill="1" applyAlignment="1">
      <alignment horizontal="center" vertical="center"/>
    </xf>
    <xf numFmtId="0" fontId="42" fillId="3" borderId="15" xfId="0" applyFont="1" applyFill="1" applyBorder="1" applyAlignment="1">
      <alignment horizontal="center" vertical="center"/>
    </xf>
    <xf numFmtId="0" fontId="42" fillId="3" borderId="45" xfId="0" applyFont="1" applyFill="1" applyBorder="1" applyAlignment="1">
      <alignment horizontal="center" vertical="center"/>
    </xf>
    <xf numFmtId="0" fontId="42" fillId="3" borderId="11" xfId="0" applyFont="1" applyFill="1" applyBorder="1" applyAlignment="1">
      <alignment horizontal="center" vertical="center"/>
    </xf>
    <xf numFmtId="0" fontId="42" fillId="3" borderId="12" xfId="0" applyFont="1" applyFill="1" applyBorder="1" applyAlignment="1">
      <alignment horizontal="center" vertical="center"/>
    </xf>
    <xf numFmtId="0" fontId="42" fillId="2" borderId="60" xfId="0" applyFont="1" applyFill="1" applyBorder="1" applyAlignment="1">
      <alignment horizontal="center" vertical="center"/>
    </xf>
    <xf numFmtId="0" fontId="42" fillId="2" borderId="58" xfId="0" applyFont="1" applyFill="1" applyBorder="1" applyAlignment="1">
      <alignment horizontal="center" vertical="center"/>
    </xf>
    <xf numFmtId="0" fontId="42" fillId="2" borderId="55" xfId="0" applyFont="1" applyFill="1" applyBorder="1" applyAlignment="1">
      <alignment horizontal="center" vertical="center"/>
    </xf>
    <xf numFmtId="0" fontId="42" fillId="2" borderId="57" xfId="0" applyFont="1" applyFill="1" applyBorder="1" applyAlignment="1">
      <alignment horizontal="center" vertical="center"/>
    </xf>
    <xf numFmtId="0" fontId="42" fillId="0" borderId="5"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0" xfId="0" applyFont="1" applyAlignment="1">
      <alignment horizontal="center" vertical="center" shrinkToFit="1"/>
    </xf>
    <xf numFmtId="0" fontId="42" fillId="0" borderId="15" xfId="0" applyFont="1" applyBorder="1" applyAlignment="1">
      <alignment horizontal="center" vertical="center" shrinkToFit="1"/>
    </xf>
    <xf numFmtId="0" fontId="42" fillId="2" borderId="14" xfId="0" applyFont="1" applyFill="1" applyBorder="1" applyAlignment="1">
      <alignment horizontal="center" vertical="center"/>
    </xf>
    <xf numFmtId="0" fontId="42" fillId="2" borderId="0" xfId="0" applyFont="1" applyFill="1" applyAlignment="1">
      <alignment horizontal="center" vertical="center"/>
    </xf>
    <xf numFmtId="0" fontId="42" fillId="2" borderId="15" xfId="0" applyFont="1" applyFill="1" applyBorder="1" applyAlignment="1">
      <alignment horizontal="center" vertical="center"/>
    </xf>
    <xf numFmtId="0" fontId="43" fillId="0" borderId="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2" fillId="0" borderId="0" xfId="0" applyFont="1" applyAlignment="1">
      <alignment horizontal="center" vertical="center"/>
    </xf>
    <xf numFmtId="183" fontId="42" fillId="0" borderId="59" xfId="0" applyNumberFormat="1" applyFont="1" applyBorder="1" applyAlignment="1">
      <alignment horizontal="center" vertical="center" shrinkToFit="1"/>
    </xf>
    <xf numFmtId="183" fontId="42" fillId="0" borderId="9" xfId="0" applyNumberFormat="1" applyFont="1" applyBorder="1" applyAlignment="1">
      <alignment horizontal="center" vertical="center" shrinkToFit="1"/>
    </xf>
    <xf numFmtId="183" fontId="42" fillId="0" borderId="6" xfId="0" applyNumberFormat="1" applyFont="1" applyBorder="1" applyAlignment="1">
      <alignment horizontal="center" vertical="center" shrinkToFit="1"/>
    </xf>
    <xf numFmtId="183" fontId="42" fillId="0" borderId="47" xfId="0" applyNumberFormat="1" applyFont="1" applyBorder="1" applyAlignment="1">
      <alignment horizontal="center" vertical="center" shrinkToFit="1"/>
    </xf>
    <xf numFmtId="183" fontId="42" fillId="0" borderId="0" xfId="0" applyNumberFormat="1" applyFont="1" applyAlignment="1">
      <alignment horizontal="center" vertical="center" shrinkToFit="1"/>
    </xf>
    <xf numFmtId="183" fontId="42" fillId="0" borderId="15" xfId="0" applyNumberFormat="1" applyFont="1" applyBorder="1" applyAlignment="1">
      <alignment horizontal="center" vertical="center" shrinkToFit="1"/>
    </xf>
    <xf numFmtId="183" fontId="42" fillId="0" borderId="45" xfId="0" applyNumberFormat="1" applyFont="1" applyBorder="1" applyAlignment="1">
      <alignment horizontal="center" vertical="center" shrinkToFit="1"/>
    </xf>
    <xf numFmtId="183" fontId="42" fillId="0" borderId="11" xfId="0" applyNumberFormat="1" applyFont="1" applyBorder="1" applyAlignment="1">
      <alignment horizontal="center" vertical="center" shrinkToFit="1"/>
    </xf>
    <xf numFmtId="183" fontId="42" fillId="0" borderId="12" xfId="0" applyNumberFormat="1" applyFont="1" applyBorder="1" applyAlignment="1">
      <alignment horizontal="center" vertical="center" shrinkToFit="1"/>
    </xf>
    <xf numFmtId="185" fontId="42" fillId="0" borderId="14" xfId="0" applyNumberFormat="1" applyFont="1" applyBorder="1" applyAlignment="1">
      <alignment horizontal="center" vertical="center" shrinkToFit="1"/>
    </xf>
    <xf numFmtId="185" fontId="42" fillId="0" borderId="0" xfId="0" applyNumberFormat="1" applyFont="1" applyAlignment="1">
      <alignment horizontal="center" vertical="center" shrinkToFit="1"/>
    </xf>
    <xf numFmtId="185" fontId="42" fillId="0" borderId="15" xfId="0" applyNumberFormat="1" applyFont="1" applyBorder="1" applyAlignment="1">
      <alignment horizontal="center" vertical="center" shrinkToFit="1"/>
    </xf>
    <xf numFmtId="185" fontId="42" fillId="0" borderId="10" xfId="0" applyNumberFormat="1" applyFont="1" applyBorder="1" applyAlignment="1">
      <alignment horizontal="center" vertical="center" shrinkToFit="1"/>
    </xf>
    <xf numFmtId="185" fontId="42" fillId="0" borderId="11" xfId="0" applyNumberFormat="1" applyFont="1" applyBorder="1" applyAlignment="1">
      <alignment horizontal="center" vertical="center" shrinkToFit="1"/>
    </xf>
    <xf numFmtId="185" fontId="42" fillId="0" borderId="12" xfId="0" applyNumberFormat="1" applyFont="1" applyBorder="1" applyAlignment="1">
      <alignment horizontal="center" vertical="center" shrinkToFit="1"/>
    </xf>
    <xf numFmtId="179" fontId="42" fillId="2" borderId="59" xfId="0" applyNumberFormat="1" applyFont="1" applyFill="1" applyBorder="1" applyAlignment="1">
      <alignment horizontal="center" vertical="center" shrinkToFit="1"/>
    </xf>
    <xf numFmtId="179" fontId="42" fillId="2" borderId="9" xfId="0" applyNumberFormat="1" applyFont="1" applyFill="1" applyBorder="1" applyAlignment="1">
      <alignment horizontal="center" vertical="center" shrinkToFit="1"/>
    </xf>
    <xf numFmtId="179" fontId="42" fillId="2" borderId="60" xfId="0" applyNumberFormat="1" applyFont="1" applyFill="1" applyBorder="1" applyAlignment="1">
      <alignment horizontal="center" vertical="center" shrinkToFit="1"/>
    </xf>
    <xf numFmtId="179" fontId="42" fillId="2" borderId="47" xfId="0" applyNumberFormat="1" applyFont="1" applyFill="1" applyBorder="1" applyAlignment="1">
      <alignment horizontal="center" vertical="center" shrinkToFit="1"/>
    </xf>
    <xf numFmtId="179" fontId="42" fillId="2" borderId="0" xfId="0" applyNumberFormat="1" applyFont="1" applyFill="1" applyAlignment="1">
      <alignment horizontal="center" vertical="center" shrinkToFit="1"/>
    </xf>
    <xf numFmtId="179" fontId="42" fillId="2" borderId="48" xfId="0" applyNumberFormat="1" applyFont="1" applyFill="1" applyBorder="1" applyAlignment="1">
      <alignment horizontal="center" vertical="center" shrinkToFit="1"/>
    </xf>
    <xf numFmtId="179" fontId="42" fillId="2" borderId="45" xfId="0" applyNumberFormat="1" applyFont="1" applyFill="1" applyBorder="1" applyAlignment="1">
      <alignment horizontal="center" vertical="center" shrinkToFit="1"/>
    </xf>
    <xf numFmtId="179" fontId="42" fillId="2" borderId="11" xfId="0" applyNumberFormat="1" applyFont="1" applyFill="1" applyBorder="1" applyAlignment="1">
      <alignment horizontal="center" vertical="center" shrinkToFit="1"/>
    </xf>
    <xf numFmtId="179" fontId="42" fillId="2" borderId="46" xfId="0" applyNumberFormat="1" applyFont="1" applyFill="1" applyBorder="1" applyAlignment="1">
      <alignment horizontal="center" vertical="center" shrinkToFit="1"/>
    </xf>
    <xf numFmtId="179" fontId="42" fillId="0" borderId="5" xfId="0" applyNumberFormat="1" applyFont="1" applyFill="1" applyBorder="1" applyAlignment="1">
      <alignment horizontal="center" vertical="center" shrinkToFit="1"/>
    </xf>
    <xf numFmtId="179" fontId="42" fillId="0" borderId="9" xfId="0" applyNumberFormat="1" applyFont="1" applyFill="1" applyBorder="1" applyAlignment="1">
      <alignment horizontal="center" vertical="center" shrinkToFit="1"/>
    </xf>
    <xf numFmtId="179" fontId="42" fillId="0" borderId="60" xfId="0" applyNumberFormat="1" applyFont="1" applyFill="1" applyBorder="1" applyAlignment="1">
      <alignment horizontal="center" vertical="center" shrinkToFit="1"/>
    </xf>
    <xf numFmtId="179" fontId="42" fillId="0" borderId="14" xfId="0" applyNumberFormat="1" applyFont="1" applyFill="1" applyBorder="1" applyAlignment="1">
      <alignment horizontal="center" vertical="center" shrinkToFit="1"/>
    </xf>
    <xf numFmtId="179" fontId="42" fillId="0" borderId="0" xfId="0" applyNumberFormat="1" applyFont="1" applyFill="1" applyAlignment="1">
      <alignment horizontal="center" vertical="center" shrinkToFit="1"/>
    </xf>
    <xf numFmtId="179" fontId="42" fillId="0" borderId="48" xfId="0" applyNumberFormat="1" applyFont="1" applyFill="1" applyBorder="1" applyAlignment="1">
      <alignment horizontal="center" vertical="center" shrinkToFit="1"/>
    </xf>
    <xf numFmtId="179" fontId="42" fillId="0" borderId="10" xfId="0" applyNumberFormat="1" applyFont="1" applyFill="1" applyBorder="1" applyAlignment="1">
      <alignment horizontal="center" vertical="center" shrinkToFit="1"/>
    </xf>
    <xf numFmtId="179" fontId="42" fillId="0" borderId="11" xfId="0" applyNumberFormat="1" applyFont="1" applyFill="1" applyBorder="1" applyAlignment="1">
      <alignment horizontal="center" vertical="center" shrinkToFit="1"/>
    </xf>
    <xf numFmtId="179" fontId="42" fillId="0" borderId="46" xfId="0" applyNumberFormat="1" applyFont="1" applyFill="1" applyBorder="1" applyAlignment="1">
      <alignment horizontal="center" vertical="center" shrinkToFit="1"/>
    </xf>
    <xf numFmtId="0" fontId="42" fillId="0" borderId="60"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0" xfId="0" applyFont="1" applyFill="1" applyAlignment="1">
      <alignment horizontal="center" vertical="center"/>
    </xf>
    <xf numFmtId="0" fontId="42" fillId="0" borderId="48" xfId="0" applyFont="1" applyFill="1" applyBorder="1" applyAlignment="1">
      <alignment horizontal="center" vertical="center"/>
    </xf>
    <xf numFmtId="0" fontId="42" fillId="0" borderId="46" xfId="0" applyFont="1" applyFill="1" applyBorder="1" applyAlignment="1">
      <alignment horizontal="center" vertical="center"/>
    </xf>
    <xf numFmtId="0" fontId="42" fillId="2" borderId="59" xfId="0" applyFont="1" applyFill="1" applyBorder="1" applyAlignment="1">
      <alignment horizontal="center" vertical="center"/>
    </xf>
    <xf numFmtId="0" fontId="42" fillId="2" borderId="47" xfId="0" applyFont="1" applyFill="1" applyBorder="1" applyAlignment="1">
      <alignment horizontal="center" vertical="center"/>
    </xf>
    <xf numFmtId="0" fontId="42" fillId="2" borderId="48" xfId="0" applyFont="1" applyFill="1" applyBorder="1" applyAlignment="1">
      <alignment horizontal="center" vertical="center"/>
    </xf>
    <xf numFmtId="185" fontId="42" fillId="2" borderId="14" xfId="0" applyNumberFormat="1" applyFont="1" applyFill="1" applyBorder="1" applyAlignment="1">
      <alignment horizontal="center" vertical="center" shrinkToFit="1"/>
    </xf>
    <xf numFmtId="185" fontId="42" fillId="2" borderId="0" xfId="0" applyNumberFormat="1" applyFont="1" applyFill="1" applyAlignment="1">
      <alignment horizontal="center" vertical="center" shrinkToFit="1"/>
    </xf>
    <xf numFmtId="185" fontId="42" fillId="2" borderId="15" xfId="0" applyNumberFormat="1" applyFont="1" applyFill="1" applyBorder="1" applyAlignment="1">
      <alignment horizontal="center" vertical="center" shrinkToFit="1"/>
    </xf>
    <xf numFmtId="185" fontId="42" fillId="2" borderId="10" xfId="0" applyNumberFormat="1" applyFont="1" applyFill="1" applyBorder="1" applyAlignment="1">
      <alignment horizontal="center" vertical="center" shrinkToFit="1"/>
    </xf>
    <xf numFmtId="185" fontId="42" fillId="2" borderId="11" xfId="0" applyNumberFormat="1" applyFont="1" applyFill="1" applyBorder="1" applyAlignment="1">
      <alignment horizontal="center" vertical="center" shrinkToFit="1"/>
    </xf>
    <xf numFmtId="185" fontId="42" fillId="2" borderId="12" xfId="0" applyNumberFormat="1" applyFont="1" applyFill="1" applyBorder="1" applyAlignment="1">
      <alignment horizontal="center" vertical="center" shrinkToFit="1"/>
    </xf>
    <xf numFmtId="0" fontId="42" fillId="3" borderId="5"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14" xfId="0" applyFont="1" applyFill="1" applyBorder="1" applyAlignment="1">
      <alignment horizontal="center" vertical="center"/>
    </xf>
    <xf numFmtId="0" fontId="42" fillId="3" borderId="48" xfId="0" applyFont="1" applyFill="1" applyBorder="1" applyAlignment="1">
      <alignment horizontal="center" vertical="center"/>
    </xf>
    <xf numFmtId="0" fontId="42" fillId="3" borderId="10" xfId="0" applyFont="1" applyFill="1" applyBorder="1" applyAlignment="1">
      <alignment horizontal="center" vertical="center"/>
    </xf>
    <xf numFmtId="0" fontId="42" fillId="3" borderId="46" xfId="0" applyFont="1" applyFill="1" applyBorder="1" applyAlignment="1">
      <alignment horizontal="center" vertical="center"/>
    </xf>
    <xf numFmtId="0" fontId="42" fillId="2" borderId="47"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15"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60" xfId="0" applyFont="1" applyBorder="1" applyAlignment="1">
      <alignment horizontal="left" vertical="center" wrapText="1"/>
    </xf>
    <xf numFmtId="0" fontId="42" fillId="0" borderId="14" xfId="0" applyFont="1" applyBorder="1" applyAlignment="1">
      <alignment horizontal="left" vertical="center" wrapText="1"/>
    </xf>
    <xf numFmtId="0" fontId="42" fillId="0" borderId="0" xfId="0" applyFont="1" applyAlignment="1">
      <alignment horizontal="left" vertical="center" wrapText="1"/>
    </xf>
    <xf numFmtId="0" fontId="42" fillId="0" borderId="48"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0" borderId="46" xfId="0" applyFont="1" applyBorder="1" applyAlignment="1">
      <alignment horizontal="left" vertical="center" wrapText="1"/>
    </xf>
    <xf numFmtId="179" fontId="42" fillId="0" borderId="5" xfId="0" applyNumberFormat="1" applyFont="1" applyBorder="1" applyAlignment="1">
      <alignment horizontal="center" vertical="center" shrinkToFit="1"/>
    </xf>
    <xf numFmtId="179" fontId="42" fillId="0" borderId="9" xfId="0" applyNumberFormat="1" applyFont="1" applyBorder="1" applyAlignment="1">
      <alignment horizontal="center" vertical="center" shrinkToFit="1"/>
    </xf>
    <xf numFmtId="179" fontId="42" fillId="0" borderId="60" xfId="0" applyNumberFormat="1" applyFont="1" applyBorder="1" applyAlignment="1">
      <alignment horizontal="center" vertical="center" shrinkToFit="1"/>
    </xf>
    <xf numFmtId="179" fontId="42" fillId="0" borderId="14" xfId="0" applyNumberFormat="1" applyFont="1" applyBorder="1" applyAlignment="1">
      <alignment horizontal="center" vertical="center" shrinkToFit="1"/>
    </xf>
    <xf numFmtId="179" fontId="42" fillId="0" borderId="0" xfId="0" applyNumberFormat="1" applyFont="1" applyAlignment="1">
      <alignment horizontal="center" vertical="center" shrinkToFit="1"/>
    </xf>
    <xf numFmtId="179" fontId="42" fillId="0" borderId="48" xfId="0" applyNumberFormat="1" applyFont="1" applyBorder="1" applyAlignment="1">
      <alignment horizontal="center" vertical="center" shrinkToFit="1"/>
    </xf>
    <xf numFmtId="179" fontId="42" fillId="0" borderId="10" xfId="0" applyNumberFormat="1" applyFont="1" applyBorder="1" applyAlignment="1">
      <alignment horizontal="center" vertical="center" shrinkToFit="1"/>
    </xf>
    <xf numFmtId="179" fontId="42" fillId="0" borderId="11" xfId="0" applyNumberFormat="1" applyFont="1" applyBorder="1" applyAlignment="1">
      <alignment horizontal="center" vertical="center" shrinkToFit="1"/>
    </xf>
    <xf numFmtId="179" fontId="42" fillId="0" borderId="46" xfId="0" applyNumberFormat="1" applyFont="1" applyBorder="1" applyAlignment="1">
      <alignment horizontal="center" vertical="center" shrinkToFit="1"/>
    </xf>
    <xf numFmtId="0" fontId="42" fillId="0" borderId="60" xfId="0" applyFont="1" applyBorder="1" applyAlignment="1">
      <alignment horizontal="center" vertical="center"/>
    </xf>
    <xf numFmtId="0" fontId="42" fillId="0" borderId="48" xfId="0" applyFont="1" applyBorder="1" applyAlignment="1">
      <alignment horizontal="center" vertical="center"/>
    </xf>
    <xf numFmtId="0" fontId="42" fillId="0" borderId="46" xfId="0" applyFont="1" applyBorder="1" applyAlignment="1">
      <alignment horizontal="center" vertical="center"/>
    </xf>
    <xf numFmtId="0" fontId="42" fillId="0" borderId="14" xfId="0" applyFont="1" applyBorder="1" applyAlignment="1">
      <alignment horizontal="center" vertical="center"/>
    </xf>
    <xf numFmtId="0" fontId="43" fillId="0" borderId="68" xfId="0" applyFont="1" applyBorder="1" applyAlignment="1">
      <alignment horizontal="center" vertical="center" shrinkToFit="1"/>
    </xf>
    <xf numFmtId="0" fontId="43" fillId="0" borderId="67" xfId="0" applyFont="1" applyBorder="1" applyAlignment="1">
      <alignment horizontal="center" vertical="center" shrinkToFit="1"/>
    </xf>
    <xf numFmtId="0" fontId="43" fillId="0" borderId="66" xfId="0" applyFont="1" applyBorder="1" applyAlignment="1">
      <alignment horizontal="center" vertical="center" shrinkToFit="1"/>
    </xf>
    <xf numFmtId="0" fontId="42" fillId="3" borderId="5"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15"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2" borderId="53" xfId="0" applyFont="1" applyFill="1" applyBorder="1" applyAlignment="1">
      <alignment horizontal="center" vertical="center"/>
    </xf>
    <xf numFmtId="0" fontId="42" fillId="2" borderId="50" xfId="0" applyFont="1" applyFill="1" applyBorder="1" applyAlignment="1">
      <alignment horizontal="center" vertical="center"/>
    </xf>
    <xf numFmtId="0" fontId="42" fillId="2" borderId="52" xfId="0" applyFont="1" applyFill="1" applyBorder="1" applyAlignment="1">
      <alignment horizontal="center" vertical="center"/>
    </xf>
    <xf numFmtId="0" fontId="42" fillId="2" borderId="51"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42" fillId="0" borderId="5"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10"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12" xfId="0" applyFont="1" applyBorder="1" applyAlignment="1">
      <alignment horizontal="center" vertical="center" wrapText="1" shrinkToFit="1"/>
    </xf>
    <xf numFmtId="0" fontId="42" fillId="0" borderId="63" xfId="0" applyFont="1" applyBorder="1" applyAlignment="1">
      <alignment horizontal="center" vertical="center" shrinkToFit="1"/>
    </xf>
    <xf numFmtId="0" fontId="42" fillId="0" borderId="62" xfId="0" applyFont="1" applyBorder="1" applyAlignment="1">
      <alignment horizontal="center" vertical="center" shrinkToFit="1"/>
    </xf>
    <xf numFmtId="0" fontId="42" fillId="0" borderId="65" xfId="0" applyFont="1" applyBorder="1" applyAlignment="1">
      <alignment horizontal="center" vertical="center" shrinkToFit="1"/>
    </xf>
    <xf numFmtId="0" fontId="42" fillId="0" borderId="64" xfId="0" applyFont="1" applyBorder="1" applyAlignment="1">
      <alignment horizontal="center" vertical="center" shrinkToFit="1"/>
    </xf>
    <xf numFmtId="0" fontId="42" fillId="0" borderId="61" xfId="0" applyFont="1" applyBorder="1" applyAlignment="1">
      <alignment horizontal="center" vertical="center" shrinkToFit="1"/>
    </xf>
    <xf numFmtId="0" fontId="78" fillId="0" borderId="0" xfId="0" applyFont="1" applyAlignment="1">
      <alignment horizontal="justify" vertical="center" wrapText="1"/>
    </xf>
    <xf numFmtId="0" fontId="64" fillId="0" borderId="0" xfId="0" applyFont="1">
      <alignment vertical="center"/>
    </xf>
    <xf numFmtId="0" fontId="79" fillId="0" borderId="0" xfId="0" applyFont="1" applyAlignment="1">
      <alignment horizontal="center" vertical="center" wrapText="1"/>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8" fillId="0" borderId="5" xfId="0" applyFont="1" applyBorder="1" applyAlignment="1">
      <alignment horizontal="center" vertical="center"/>
    </xf>
    <xf numFmtId="0" fontId="78" fillId="0" borderId="9" xfId="0" applyFont="1" applyBorder="1" applyAlignment="1">
      <alignment horizontal="center" vertical="center"/>
    </xf>
    <xf numFmtId="0" fontId="78" fillId="0" borderId="6" xfId="0" applyFont="1" applyBorder="1" applyAlignment="1">
      <alignment horizontal="center" vertical="center"/>
    </xf>
    <xf numFmtId="0" fontId="78" fillId="0" borderId="63" xfId="0" applyFont="1" applyBorder="1" applyAlignment="1">
      <alignment horizontal="center" vertical="center"/>
    </xf>
    <xf numFmtId="0" fontId="78" fillId="0" borderId="62" xfId="0" applyFont="1" applyBorder="1" applyAlignment="1">
      <alignment horizontal="center" vertical="center"/>
    </xf>
    <xf numFmtId="0" fontId="78" fillId="0" borderId="61" xfId="0" applyFont="1" applyBorder="1" applyAlignment="1">
      <alignment horizontal="center" vertical="center"/>
    </xf>
    <xf numFmtId="0" fontId="78" fillId="0" borderId="80" xfId="0" applyFont="1" applyBorder="1" applyAlignment="1">
      <alignment horizontal="center" vertical="center"/>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8" fillId="0" borderId="1" xfId="0" applyFont="1" applyBorder="1" applyAlignment="1">
      <alignment horizontal="center" vertical="center"/>
    </xf>
    <xf numFmtId="0" fontId="78" fillId="0" borderId="2"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3" xfId="0" applyFont="1" applyBorder="1" applyAlignment="1">
      <alignment horizontal="left" vertical="center"/>
    </xf>
    <xf numFmtId="0" fontId="78" fillId="0" borderId="4" xfId="0" applyFont="1" applyBorder="1" applyAlignment="1">
      <alignment horizontal="left" vertical="center"/>
    </xf>
    <xf numFmtId="0" fontId="78" fillId="0" borderId="2" xfId="0" applyFont="1" applyBorder="1" applyAlignment="1">
      <alignment horizontal="left" vertical="center" wrapText="1"/>
    </xf>
    <xf numFmtId="0" fontId="78" fillId="0" borderId="3" xfId="0" applyFont="1" applyBorder="1" applyAlignment="1">
      <alignment horizontal="left" vertical="center" wrapText="1"/>
    </xf>
    <xf numFmtId="0" fontId="78" fillId="0" borderId="4" xfId="0" applyFont="1" applyBorder="1" applyAlignment="1">
      <alignment horizontal="left" vertical="center" wrapText="1"/>
    </xf>
    <xf numFmtId="0" fontId="78" fillId="0" borderId="2" xfId="0" applyFont="1" applyBorder="1" applyAlignment="1">
      <alignment horizontal="right" vertical="center"/>
    </xf>
    <xf numFmtId="0" fontId="78" fillId="0" borderId="3" xfId="0" applyFont="1" applyBorder="1" applyAlignment="1">
      <alignment horizontal="right" vertical="center"/>
    </xf>
    <xf numFmtId="0" fontId="78" fillId="0" borderId="4" xfId="0" applyFont="1" applyBorder="1" applyAlignment="1">
      <alignment horizontal="right" vertical="center"/>
    </xf>
    <xf numFmtId="0" fontId="78" fillId="0" borderId="1" xfId="0" applyFont="1" applyBorder="1" applyAlignment="1">
      <alignment horizontal="left" vertical="center" wrapText="1"/>
    </xf>
    <xf numFmtId="0" fontId="78" fillId="0" borderId="1" xfId="0" applyFont="1" applyBorder="1" applyAlignment="1">
      <alignment horizontal="left" vertical="center"/>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0" xfId="0" applyFont="1" applyAlignment="1">
      <alignment vertical="center" shrinkToFit="1"/>
    </xf>
    <xf numFmtId="0" fontId="64" fillId="0" borderId="0" xfId="0" applyFont="1" applyAlignment="1" applyProtection="1">
      <alignment horizontal="center" vertical="center"/>
      <protection locked="0"/>
    </xf>
    <xf numFmtId="0" fontId="64" fillId="0" borderId="0" xfId="0" applyFont="1" applyAlignment="1">
      <alignment horizontal="center" vertical="center"/>
    </xf>
    <xf numFmtId="0" fontId="78" fillId="0" borderId="9" xfId="0" applyFont="1" applyBorder="1" applyAlignment="1">
      <alignment horizontal="left" vertical="center" wrapText="1"/>
    </xf>
    <xf numFmtId="0" fontId="65" fillId="0" borderId="0" xfId="0" applyFont="1" applyAlignment="1">
      <alignment horizontal="justify" vertical="center" wrapText="1"/>
    </xf>
    <xf numFmtId="0" fontId="66" fillId="0" borderId="0" xfId="0" applyFont="1">
      <alignment vertical="center"/>
    </xf>
    <xf numFmtId="0" fontId="66" fillId="0" borderId="0" xfId="0" applyFont="1" applyAlignment="1">
      <alignment horizontal="center" vertical="center"/>
    </xf>
    <xf numFmtId="0" fontId="65" fillId="0" borderId="0" xfId="0" applyFont="1" applyAlignment="1">
      <alignment horizontal="center" vertical="center" wrapText="1"/>
    </xf>
    <xf numFmtId="184" fontId="65" fillId="0" borderId="0" xfId="0" applyNumberFormat="1" applyFont="1" applyAlignment="1">
      <alignment horizontal="center" vertical="center" shrinkToFit="1"/>
    </xf>
    <xf numFmtId="0" fontId="66" fillId="0" borderId="11" xfId="0" applyFont="1" applyBorder="1" applyAlignment="1">
      <alignment vertical="center" shrinkToFit="1"/>
    </xf>
    <xf numFmtId="0" fontId="66" fillId="0" borderId="11" xfId="0" applyFont="1" applyBorder="1" applyAlignment="1" applyProtection="1">
      <alignment horizontal="center" vertical="center"/>
      <protection locked="0"/>
    </xf>
    <xf numFmtId="0" fontId="66" fillId="0" borderId="3" xfId="0" applyFont="1" applyBorder="1" applyAlignment="1">
      <alignment vertical="center" shrinkToFit="1"/>
    </xf>
    <xf numFmtId="0" fontId="66" fillId="0" borderId="3" xfId="0" applyFont="1" applyBorder="1" applyAlignment="1">
      <alignment horizontal="center" vertical="center"/>
    </xf>
    <xf numFmtId="0" fontId="42" fillId="0" borderId="1" xfId="1" applyFont="1" applyBorder="1" applyAlignment="1">
      <alignment horizontal="center" vertical="center"/>
    </xf>
    <xf numFmtId="0" fontId="45" fillId="0" borderId="0" xfId="1" applyFont="1" applyAlignment="1">
      <alignment horizontal="center" vertical="center"/>
    </xf>
    <xf numFmtId="0" fontId="34" fillId="0" borderId="5" xfId="0" applyFont="1" applyBorder="1" applyAlignment="1">
      <alignment horizontal="center" vertical="center" wrapText="1"/>
    </xf>
    <xf numFmtId="0" fontId="34" fillId="0" borderId="10" xfId="0" applyFont="1" applyBorder="1" applyAlignment="1">
      <alignment horizontal="center" vertical="center" wrapText="1"/>
    </xf>
    <xf numFmtId="0" fontId="9" fillId="0" borderId="5" xfId="0" applyFont="1" applyBorder="1" applyAlignment="1">
      <alignment horizontal="center" vertical="center" wrapText="1"/>
    </xf>
    <xf numFmtId="179" fontId="2" fillId="2" borderId="2"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0" borderId="1" xfId="0" applyFont="1" applyBorder="1" applyAlignment="1">
      <alignment horizontal="right" vertical="center"/>
    </xf>
    <xf numFmtId="0" fontId="19" fillId="0" borderId="0" xfId="0" applyFont="1" applyAlignment="1">
      <alignment horizontal="center" vertical="center"/>
    </xf>
    <xf numFmtId="38" fontId="2" fillId="0" borderId="71" xfId="3" applyFont="1" applyFill="1" applyBorder="1" applyAlignment="1">
      <alignment horizontal="left" vertical="center"/>
    </xf>
    <xf numFmtId="38" fontId="2" fillId="0" borderId="70" xfId="3" applyFont="1" applyFill="1" applyBorder="1" applyAlignment="1">
      <alignment horizontal="left" vertical="center"/>
    </xf>
    <xf numFmtId="38" fontId="2" fillId="0" borderId="69" xfId="3" applyFont="1" applyFill="1" applyBorder="1" applyAlignment="1">
      <alignment horizontal="left" vertical="center"/>
    </xf>
    <xf numFmtId="38" fontId="2" fillId="0" borderId="74" xfId="3" applyFont="1" applyFill="1" applyBorder="1" applyAlignment="1">
      <alignment horizontal="left" vertical="center" shrinkToFit="1"/>
    </xf>
    <xf numFmtId="38" fontId="2" fillId="0" borderId="73" xfId="3" applyFont="1" applyFill="1" applyBorder="1" applyAlignment="1">
      <alignment horizontal="left" vertical="center" shrinkToFit="1"/>
    </xf>
    <xf numFmtId="38" fontId="2" fillId="0" borderId="72" xfId="3" applyFont="1" applyFill="1" applyBorder="1" applyAlignment="1">
      <alignment horizontal="left" vertical="center" shrinkToFit="1"/>
    </xf>
    <xf numFmtId="0" fontId="56" fillId="5" borderId="5" xfId="0" applyFont="1" applyFill="1" applyBorder="1" applyAlignment="1">
      <alignment horizontal="center" vertical="center" wrapText="1"/>
    </xf>
    <xf numFmtId="0" fontId="56" fillId="5" borderId="6"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56" fillId="5" borderId="12" xfId="0" applyFont="1" applyFill="1" applyBorder="1" applyAlignment="1">
      <alignment horizontal="center" vertical="center" wrapText="1"/>
    </xf>
    <xf numFmtId="0" fontId="54" fillId="0" borderId="11" xfId="0" applyFont="1" applyBorder="1" applyAlignment="1">
      <alignment horizontal="center" vertical="center" shrinkToFit="1"/>
    </xf>
    <xf numFmtId="13" fontId="2" fillId="4" borderId="2" xfId="0" applyNumberFormat="1" applyFont="1" applyFill="1" applyBorder="1" applyAlignment="1">
      <alignment horizontal="center" vertical="center"/>
    </xf>
    <xf numFmtId="13" fontId="2" fillId="4" borderId="4" xfId="0" applyNumberFormat="1" applyFont="1" applyFill="1" applyBorder="1" applyAlignment="1">
      <alignment horizontal="center" vertical="center"/>
    </xf>
    <xf numFmtId="0" fontId="22" fillId="0" borderId="0" xfId="0" applyFont="1" applyAlignment="1">
      <alignment horizontal="center" vertical="center" wrapText="1"/>
    </xf>
    <xf numFmtId="0" fontId="56" fillId="5" borderId="2" xfId="0" applyFont="1" applyFill="1" applyBorder="1" applyAlignment="1">
      <alignment horizontal="center" vertical="center" wrapText="1"/>
    </xf>
    <xf numFmtId="0" fontId="56" fillId="5" borderId="3" xfId="0" applyFont="1" applyFill="1" applyBorder="1" applyAlignment="1">
      <alignment horizontal="center" vertical="center" wrapText="1"/>
    </xf>
    <xf numFmtId="0" fontId="56" fillId="5" borderId="4" xfId="0" applyFont="1" applyFill="1" applyBorder="1" applyAlignment="1">
      <alignment horizontal="center" vertical="center" wrapText="1"/>
    </xf>
    <xf numFmtId="0" fontId="56" fillId="5" borderId="7" xfId="0" applyFont="1" applyFill="1" applyBorder="1" applyAlignment="1">
      <alignment horizontal="center" vertical="center" wrapText="1"/>
    </xf>
    <xf numFmtId="0" fontId="56" fillId="5" borderId="8" xfId="0" applyFont="1" applyFill="1" applyBorder="1" applyAlignment="1">
      <alignment horizontal="center" vertical="center" wrapText="1"/>
    </xf>
    <xf numFmtId="13" fontId="2" fillId="8" borderId="2" xfId="4" applyNumberFormat="1" applyFont="1" applyFill="1" applyBorder="1" applyAlignment="1">
      <alignment horizontal="center" vertical="center"/>
    </xf>
    <xf numFmtId="13" fontId="2" fillId="8" borderId="4" xfId="4" applyNumberFormat="1" applyFont="1" applyFill="1" applyBorder="1" applyAlignment="1">
      <alignment horizontal="center" vertical="center"/>
    </xf>
    <xf numFmtId="38" fontId="2" fillId="0" borderId="0" xfId="3" applyFont="1" applyAlignment="1">
      <alignment horizontal="center" vertical="center"/>
    </xf>
    <xf numFmtId="38" fontId="2" fillId="5" borderId="2" xfId="3" applyFont="1" applyFill="1" applyBorder="1" applyAlignment="1">
      <alignment horizontal="center" vertical="center" shrinkToFit="1"/>
    </xf>
    <xf numFmtId="38" fontId="2" fillId="5" borderId="3" xfId="3" applyFont="1" applyFill="1" applyBorder="1" applyAlignment="1">
      <alignment horizontal="center" vertical="center" shrinkToFit="1"/>
    </xf>
    <xf numFmtId="38" fontId="2" fillId="5" borderId="10" xfId="3" applyFont="1" applyFill="1" applyBorder="1" applyAlignment="1">
      <alignment vertical="center" shrinkToFit="1"/>
    </xf>
    <xf numFmtId="38" fontId="2" fillId="5" borderId="11" xfId="3" applyFont="1" applyFill="1" applyBorder="1" applyAlignment="1">
      <alignment vertical="center" shrinkToFit="1"/>
    </xf>
    <xf numFmtId="38" fontId="2" fillId="5" borderId="12" xfId="3" applyFont="1" applyFill="1" applyBorder="1" applyAlignment="1">
      <alignment vertical="center" shrinkToFit="1"/>
    </xf>
    <xf numFmtId="38" fontId="33" fillId="0" borderId="0" xfId="3" applyFont="1" applyAlignment="1">
      <alignment horizontal="center" vertical="center" shrinkToFit="1"/>
    </xf>
    <xf numFmtId="38" fontId="33" fillId="7" borderId="0" xfId="3" applyFont="1" applyFill="1" applyAlignment="1">
      <alignment horizontal="center" vertical="center"/>
    </xf>
    <xf numFmtId="0" fontId="2" fillId="0" borderId="7" xfId="0" applyFont="1" applyBorder="1" applyAlignment="1">
      <alignment horizontal="center" vertical="center" shrinkToFi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wrapText="1" shrinkToFit="1"/>
    </xf>
    <xf numFmtId="0" fontId="61" fillId="0" borderId="0" xfId="0" applyFont="1" applyAlignment="1">
      <alignment horizontal="center" vertical="center" wrapText="1"/>
    </xf>
    <xf numFmtId="0" fontId="60" fillId="0" borderId="0" xfId="0" applyFont="1" applyAlignment="1">
      <alignment horizontal="center" vertical="center" wrapText="1"/>
    </xf>
    <xf numFmtId="0" fontId="35" fillId="0" borderId="0" xfId="0" applyFont="1" applyAlignment="1">
      <alignment horizontal="justify" vertical="center" wrapText="1"/>
    </xf>
    <xf numFmtId="0" fontId="60" fillId="0" borderId="0" xfId="0" applyFont="1" applyAlignment="1">
      <alignment horizontal="center" vertical="center"/>
    </xf>
    <xf numFmtId="0" fontId="35" fillId="0" borderId="0" xfId="0" applyFont="1" applyAlignment="1">
      <alignment horizontal="left" vertical="center" wrapText="1" indent="3"/>
    </xf>
    <xf numFmtId="0" fontId="0" fillId="0" borderId="0" xfId="0" applyAlignment="1">
      <alignment horizontal="left" vertical="center" indent="3"/>
    </xf>
    <xf numFmtId="0" fontId="35" fillId="0" borderId="0" xfId="0" applyFont="1" applyAlignment="1">
      <alignment horizontal="left" vertical="center" wrapText="1" indent="2"/>
    </xf>
    <xf numFmtId="0" fontId="0" fillId="0" borderId="0" xfId="0" applyAlignment="1">
      <alignment horizontal="left" vertical="center" indent="2"/>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72" fillId="0" borderId="7" xfId="0" applyFont="1" applyBorder="1" applyAlignment="1">
      <alignment horizontal="center" vertical="center"/>
    </xf>
    <xf numFmtId="0" fontId="72" fillId="0" borderId="13" xfId="0" applyFont="1" applyBorder="1" applyAlignment="1">
      <alignment horizontal="center" vertical="center"/>
    </xf>
    <xf numFmtId="0" fontId="72" fillId="0" borderId="8" xfId="0" applyFont="1" applyBorder="1" applyAlignment="1">
      <alignment horizontal="center" vertical="center"/>
    </xf>
    <xf numFmtId="0" fontId="13" fillId="0" borderId="1" xfId="0" applyFont="1" applyBorder="1" applyAlignment="1">
      <alignment horizontal="center" vertical="center" wrapText="1"/>
    </xf>
    <xf numFmtId="0" fontId="0" fillId="0" borderId="20" xfId="0" applyBorder="1" applyAlignment="1">
      <alignment horizontal="center" vertical="center"/>
    </xf>
    <xf numFmtId="0" fontId="0" fillId="0" borderId="8"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 xfId="0"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6">
    <cellStyle name="パーセント 2" xfId="4"/>
    <cellStyle name="ハイパーリンク" xfId="5" builtinId="8"/>
    <cellStyle name="桁区切り 2" xfId="3"/>
    <cellStyle name="標準" xfId="0" builtinId="0"/>
    <cellStyle name="標準 2" xfId="1"/>
    <cellStyle name="標準 2 2" xfId="2"/>
  </cellStyles>
  <dxfs count="87">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FF0000"/>
      </font>
    </dxf>
    <dxf>
      <font>
        <color rgb="FF9C0006"/>
      </font>
    </dxf>
    <dxf>
      <font>
        <color rgb="FFFFFFCC"/>
      </font>
    </dxf>
    <dxf>
      <font>
        <color rgb="FF9C0006"/>
      </font>
    </dxf>
    <dxf>
      <font>
        <color rgb="FFFF0000"/>
      </font>
    </dxf>
    <dxf>
      <font>
        <color rgb="FFFFFFCC"/>
      </font>
    </dxf>
    <dxf>
      <font>
        <color rgb="FFFF0000"/>
      </font>
    </dxf>
    <dxf>
      <font>
        <color theme="0"/>
      </font>
    </dxf>
    <dxf>
      <font>
        <color rgb="FFFF0000"/>
      </font>
    </dxf>
    <dxf>
      <font>
        <color rgb="FF9C0006"/>
      </font>
    </dxf>
    <dxf>
      <font>
        <color rgb="FFFFFFCC"/>
      </font>
    </dxf>
  </dxfs>
  <tableStyles count="0" defaultTableStyle="TableStyleMedium2" defaultPivotStyle="PivotStyleLight16"/>
  <colors>
    <mruColors>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0</xdr:colOff>
      <xdr:row>2</xdr:row>
      <xdr:rowOff>0</xdr:rowOff>
    </xdr:from>
    <xdr:to>
      <xdr:col>80</xdr:col>
      <xdr:colOff>89647</xdr:colOff>
      <xdr:row>6</xdr:row>
      <xdr:rowOff>78441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920882" y="381000"/>
          <a:ext cx="2801471" cy="90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黄色のセル：直接入力</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水色のセル：リストから選択</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白色のセル：数式がはいっているため、原則触らない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250030</xdr:colOff>
      <xdr:row>35</xdr:row>
      <xdr:rowOff>142876</xdr:rowOff>
    </xdr:from>
    <xdr:to>
      <xdr:col>82</xdr:col>
      <xdr:colOff>154780</xdr:colOff>
      <xdr:row>40</xdr:row>
      <xdr:rowOff>47624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02374" y="8370095"/>
          <a:ext cx="2155031" cy="103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70</xdr:col>
      <xdr:colOff>0</xdr:colOff>
      <xdr:row>2</xdr:row>
      <xdr:rowOff>0</xdr:rowOff>
    </xdr:from>
    <xdr:to>
      <xdr:col>76</xdr:col>
      <xdr:colOff>229721</xdr:colOff>
      <xdr:row>6</xdr:row>
      <xdr:rowOff>38520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002125" y="381000"/>
          <a:ext cx="2801471" cy="90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黄色のセル：直接入力</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水色のセル：リストから選択</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白色のセル：数式がはいっているため、原則触らない</a:t>
          </a:r>
        </a:p>
      </xdr:txBody>
    </xdr:sp>
    <xdr:clientData/>
  </xdr:twoCellAnchor>
  <xdr:twoCellAnchor>
    <xdr:from>
      <xdr:col>73</xdr:col>
      <xdr:colOff>190499</xdr:colOff>
      <xdr:row>84</xdr:row>
      <xdr:rowOff>166689</xdr:rowOff>
    </xdr:from>
    <xdr:to>
      <xdr:col>82</xdr:col>
      <xdr:colOff>11905</xdr:colOff>
      <xdr:row>88</xdr:row>
      <xdr:rowOff>214313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269074" y="5714049"/>
          <a:ext cx="2054066" cy="649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74</xdr:col>
      <xdr:colOff>130968</xdr:colOff>
      <xdr:row>133</xdr:row>
      <xdr:rowOff>11907</xdr:rowOff>
    </xdr:from>
    <xdr:to>
      <xdr:col>82</xdr:col>
      <xdr:colOff>202405</xdr:colOff>
      <xdr:row>136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699128" y="5568792"/>
          <a:ext cx="2052637" cy="47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11905</xdr:colOff>
      <xdr:row>183</xdr:row>
      <xdr:rowOff>35719</xdr:rowOff>
    </xdr:from>
    <xdr:to>
      <xdr:col>83</xdr:col>
      <xdr:colOff>83342</xdr:colOff>
      <xdr:row>186</xdr:row>
      <xdr:rowOff>23812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513390" y="5750719"/>
          <a:ext cx="2050732" cy="47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232</xdr:row>
      <xdr:rowOff>23813</xdr:rowOff>
    </xdr:from>
    <xdr:to>
      <xdr:col>82</xdr:col>
      <xdr:colOff>0</xdr:colOff>
      <xdr:row>235</xdr:row>
      <xdr:rowOff>11906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867720" y="5735003"/>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281</xdr:row>
      <xdr:rowOff>23813</xdr:rowOff>
    </xdr:from>
    <xdr:to>
      <xdr:col>82</xdr:col>
      <xdr:colOff>0</xdr:colOff>
      <xdr:row>284</xdr:row>
      <xdr:rowOff>11906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867720" y="5735003"/>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330</xdr:row>
      <xdr:rowOff>23813</xdr:rowOff>
    </xdr:from>
    <xdr:to>
      <xdr:col>82</xdr:col>
      <xdr:colOff>0</xdr:colOff>
      <xdr:row>333</xdr:row>
      <xdr:rowOff>11906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867720" y="5735003"/>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379</xdr:row>
      <xdr:rowOff>23813</xdr:rowOff>
    </xdr:from>
    <xdr:to>
      <xdr:col>82</xdr:col>
      <xdr:colOff>0</xdr:colOff>
      <xdr:row>382</xdr:row>
      <xdr:rowOff>11906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867720" y="5735003"/>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427</xdr:row>
      <xdr:rowOff>23813</xdr:rowOff>
    </xdr:from>
    <xdr:to>
      <xdr:col>82</xdr:col>
      <xdr:colOff>0</xdr:colOff>
      <xdr:row>430</xdr:row>
      <xdr:rowOff>11906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9867720" y="5687378"/>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75</xdr:col>
      <xdr:colOff>59530</xdr:colOff>
      <xdr:row>476</xdr:row>
      <xdr:rowOff>23813</xdr:rowOff>
    </xdr:from>
    <xdr:to>
      <xdr:col>82</xdr:col>
      <xdr:colOff>0</xdr:colOff>
      <xdr:row>479</xdr:row>
      <xdr:rowOff>11906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9867720" y="5687378"/>
          <a:ext cx="1677830" cy="48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18415</xdr:colOff>
      <xdr:row>2</xdr:row>
      <xdr:rowOff>56727</xdr:rowOff>
    </xdr:from>
    <xdr:to>
      <xdr:col>26</xdr:col>
      <xdr:colOff>285750</xdr:colOff>
      <xdr:row>3</xdr:row>
      <xdr:rowOff>146261</xdr:rowOff>
    </xdr:to>
    <xdr:sp macro="" textlink="">
      <xdr:nvSpPr>
        <xdr:cNvPr id="2" name="AutoShape 83">
          <a:extLst>
            <a:ext uri="{FF2B5EF4-FFF2-40B4-BE49-F238E27FC236}">
              <a16:creationId xmlns:a16="http://schemas.microsoft.com/office/drawing/2014/main" id="{00000000-0008-0000-0200-000002000000}"/>
            </a:ext>
          </a:extLst>
        </xdr:cNvPr>
        <xdr:cNvSpPr>
          <a:spLocks noChangeArrowheads="1"/>
        </xdr:cNvSpPr>
      </xdr:nvSpPr>
      <xdr:spPr bwMode="auto">
        <a:xfrm>
          <a:off x="6886998" y="384810"/>
          <a:ext cx="1907752" cy="322368"/>
        </a:xfrm>
        <a:prstGeom prst="wedgeRoundRectCallout">
          <a:avLst>
            <a:gd name="adj1" fmla="val -69604"/>
            <a:gd name="adj2" fmla="val -31888"/>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受益者ごとに作成してください。</a:t>
          </a:r>
          <a:endPar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137159</xdr:colOff>
      <xdr:row>27</xdr:row>
      <xdr:rowOff>133349</xdr:rowOff>
    </xdr:from>
    <xdr:to>
      <xdr:col>31</xdr:col>
      <xdr:colOff>41909</xdr:colOff>
      <xdr:row>29</xdr:row>
      <xdr:rowOff>152400</xdr:rowOff>
    </xdr:to>
    <xdr:sp macro="" textlink="">
      <xdr:nvSpPr>
        <xdr:cNvPr id="3" name="AutoShape 83">
          <a:extLst>
            <a:ext uri="{FF2B5EF4-FFF2-40B4-BE49-F238E27FC236}">
              <a16:creationId xmlns:a16="http://schemas.microsoft.com/office/drawing/2014/main" id="{00000000-0008-0000-0300-000003000000}"/>
            </a:ext>
          </a:extLst>
        </xdr:cNvPr>
        <xdr:cNvSpPr>
          <a:spLocks noChangeArrowheads="1"/>
        </xdr:cNvSpPr>
      </xdr:nvSpPr>
      <xdr:spPr bwMode="auto">
        <a:xfrm>
          <a:off x="4156709" y="4876799"/>
          <a:ext cx="1533525" cy="361951"/>
        </a:xfrm>
        <a:prstGeom prst="wedgeRoundRectCallout">
          <a:avLst>
            <a:gd name="adj1" fmla="val -20210"/>
            <a:gd name="adj2" fmla="val -77565"/>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誓約書を提出する日付を入力してください。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15240</xdr:colOff>
      <xdr:row>33</xdr:row>
      <xdr:rowOff>179070</xdr:rowOff>
    </xdr:from>
    <xdr:to>
      <xdr:col>10</xdr:col>
      <xdr:colOff>102870</xdr:colOff>
      <xdr:row>35</xdr:row>
      <xdr:rowOff>85726</xdr:rowOff>
    </xdr:to>
    <xdr:sp macro="" textlink="">
      <xdr:nvSpPr>
        <xdr:cNvPr id="2" name="AutoShape 83">
          <a:extLst>
            <a:ext uri="{FF2B5EF4-FFF2-40B4-BE49-F238E27FC236}">
              <a16:creationId xmlns:a16="http://schemas.microsoft.com/office/drawing/2014/main" id="{00000000-0008-0000-0400-000002000000}"/>
            </a:ext>
          </a:extLst>
        </xdr:cNvPr>
        <xdr:cNvSpPr>
          <a:spLocks noChangeArrowheads="1"/>
        </xdr:cNvSpPr>
      </xdr:nvSpPr>
      <xdr:spPr bwMode="auto">
        <a:xfrm>
          <a:off x="920115" y="7037070"/>
          <a:ext cx="992505" cy="363856"/>
        </a:xfrm>
        <a:prstGeom prst="wedgeRoundRectCallout">
          <a:avLst>
            <a:gd name="adj1" fmla="val 74202"/>
            <a:gd name="adj2" fmla="val -3491"/>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自署してください。</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26</xdr:col>
      <xdr:colOff>120519</xdr:colOff>
      <xdr:row>24</xdr:row>
      <xdr:rowOff>189100</xdr:rowOff>
    </xdr:from>
    <xdr:to>
      <xdr:col>35</xdr:col>
      <xdr:colOff>60232</xdr:colOff>
      <xdr:row>28</xdr:row>
      <xdr:rowOff>158229</xdr:rowOff>
    </xdr:to>
    <xdr:sp macro="" textlink="">
      <xdr:nvSpPr>
        <xdr:cNvPr id="3" name="AutoShape 83">
          <a:extLst>
            <a:ext uri="{FF2B5EF4-FFF2-40B4-BE49-F238E27FC236}">
              <a16:creationId xmlns:a16="http://schemas.microsoft.com/office/drawing/2014/main" id="{00000000-0008-0000-0400-000003000000}"/>
            </a:ext>
          </a:extLst>
        </xdr:cNvPr>
        <xdr:cNvSpPr>
          <a:spLocks noChangeArrowheads="1"/>
        </xdr:cNvSpPr>
      </xdr:nvSpPr>
      <xdr:spPr bwMode="auto">
        <a:xfrm>
          <a:off x="4855004" y="5904100"/>
          <a:ext cx="1564566" cy="921629"/>
        </a:xfrm>
        <a:prstGeom prst="wedgeRoundRectCallout">
          <a:avLst>
            <a:gd name="adj1" fmla="val -80713"/>
            <a:gd name="adj2" fmla="val 4650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0</xdr:col>
      <xdr:colOff>167640</xdr:colOff>
      <xdr:row>9</xdr:row>
      <xdr:rowOff>110490</xdr:rowOff>
    </xdr:from>
    <xdr:to>
      <xdr:col>8</xdr:col>
      <xdr:colOff>0</xdr:colOff>
      <xdr:row>11</xdr:row>
      <xdr:rowOff>20956</xdr:rowOff>
    </xdr:to>
    <xdr:sp macro="" textlink="">
      <xdr:nvSpPr>
        <xdr:cNvPr id="4" name="AutoShape 83">
          <a:extLst>
            <a:ext uri="{FF2B5EF4-FFF2-40B4-BE49-F238E27FC236}">
              <a16:creationId xmlns:a16="http://schemas.microsoft.com/office/drawing/2014/main" id="{00000000-0008-0000-0400-000004000000}"/>
            </a:ext>
          </a:extLst>
        </xdr:cNvPr>
        <xdr:cNvSpPr>
          <a:spLocks noChangeArrowheads="1"/>
        </xdr:cNvSpPr>
      </xdr:nvSpPr>
      <xdr:spPr bwMode="auto">
        <a:xfrm>
          <a:off x="167640" y="2167890"/>
          <a:ext cx="1280160" cy="367666"/>
        </a:xfrm>
        <a:prstGeom prst="wedgeRoundRectCallout">
          <a:avLst>
            <a:gd name="adj1" fmla="val -39037"/>
            <a:gd name="adj2" fmla="val 9634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自署する際に確認し、✓を記入してください。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220749</xdr:colOff>
      <xdr:row>0</xdr:row>
      <xdr:rowOff>115138</xdr:rowOff>
    </xdr:from>
    <xdr:to>
      <xdr:col>11</xdr:col>
      <xdr:colOff>53885</xdr:colOff>
      <xdr:row>2</xdr:row>
      <xdr:rowOff>35590</xdr:rowOff>
    </xdr:to>
    <xdr:sp macro="" textlink="">
      <xdr:nvSpPr>
        <xdr:cNvPr id="2" name="AutoShape 83">
          <a:extLst>
            <a:ext uri="{FF2B5EF4-FFF2-40B4-BE49-F238E27FC236}">
              <a16:creationId xmlns:a16="http://schemas.microsoft.com/office/drawing/2014/main" id="{00000000-0008-0000-0500-000002000000}"/>
            </a:ext>
          </a:extLst>
        </xdr:cNvPr>
        <xdr:cNvSpPr>
          <a:spLocks noChangeArrowheads="1"/>
        </xdr:cNvSpPr>
      </xdr:nvSpPr>
      <xdr:spPr bwMode="auto">
        <a:xfrm>
          <a:off x="2293222" y="115138"/>
          <a:ext cx="1560196" cy="381001"/>
        </a:xfrm>
        <a:prstGeom prst="wedgeRoundRectCallout">
          <a:avLst>
            <a:gd name="adj1" fmla="val 66856"/>
            <a:gd name="adj2" fmla="val 10795"/>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10</xdr:col>
      <xdr:colOff>48525</xdr:colOff>
      <xdr:row>3</xdr:row>
      <xdr:rowOff>131321</xdr:rowOff>
    </xdr:from>
    <xdr:to>
      <xdr:col>14</xdr:col>
      <xdr:colOff>228978</xdr:colOff>
      <xdr:row>5</xdr:row>
      <xdr:rowOff>49867</xdr:rowOff>
    </xdr:to>
    <xdr:sp macro="" textlink="">
      <xdr:nvSpPr>
        <xdr:cNvPr id="3" name="AutoShape 83">
          <a:extLst>
            <a:ext uri="{FF2B5EF4-FFF2-40B4-BE49-F238E27FC236}">
              <a16:creationId xmlns:a16="http://schemas.microsoft.com/office/drawing/2014/main" id="{00000000-0008-0000-0500-000003000000}"/>
            </a:ext>
          </a:extLst>
        </xdr:cNvPr>
        <xdr:cNvSpPr>
          <a:spLocks noChangeArrowheads="1"/>
        </xdr:cNvSpPr>
      </xdr:nvSpPr>
      <xdr:spPr bwMode="auto">
        <a:xfrm>
          <a:off x="3502646" y="822145"/>
          <a:ext cx="1562101" cy="379096"/>
        </a:xfrm>
        <a:prstGeom prst="wedgeRoundRectCallout">
          <a:avLst>
            <a:gd name="adj1" fmla="val -68000"/>
            <a:gd name="adj2" fmla="val 117937"/>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（暴排誓約書）の住所が転記されるので、記入不要です。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DF</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xdr:col>
      <xdr:colOff>93260</xdr:colOff>
      <xdr:row>6</xdr:row>
      <xdr:rowOff>104671</xdr:rowOff>
    </xdr:from>
    <xdr:to>
      <xdr:col>5</xdr:col>
      <xdr:colOff>254663</xdr:colOff>
      <xdr:row>9</xdr:row>
      <xdr:rowOff>60898</xdr:rowOff>
    </xdr:to>
    <xdr:sp macro="" textlink="">
      <xdr:nvSpPr>
        <xdr:cNvPr id="4" name="AutoShape 83">
          <a:extLst>
            <a:ext uri="{FF2B5EF4-FFF2-40B4-BE49-F238E27FC236}">
              <a16:creationId xmlns:a16="http://schemas.microsoft.com/office/drawing/2014/main" id="{00000000-0008-0000-0500-000004000000}"/>
            </a:ext>
          </a:extLst>
        </xdr:cNvPr>
        <xdr:cNvSpPr>
          <a:spLocks noChangeArrowheads="1"/>
        </xdr:cNvSpPr>
      </xdr:nvSpPr>
      <xdr:spPr bwMode="auto">
        <a:xfrm>
          <a:off x="438672" y="1486319"/>
          <a:ext cx="1543051" cy="647052"/>
        </a:xfrm>
        <a:prstGeom prst="wedgeRoundRectCallout">
          <a:avLst>
            <a:gd name="adj1" fmla="val 75622"/>
            <a:gd name="adj2" fmla="val 29846"/>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「代表者職名」は別紙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B-1</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から転記されます。</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「氏名」は自署してください。</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14007</xdr:colOff>
      <xdr:row>6</xdr:row>
      <xdr:rowOff>91048</xdr:rowOff>
    </xdr:from>
    <xdr:to>
      <xdr:col>37</xdr:col>
      <xdr:colOff>27156</xdr:colOff>
      <xdr:row>6</xdr:row>
      <xdr:rowOff>494099</xdr:rowOff>
    </xdr:to>
    <xdr:sp macro="" textlink="">
      <xdr:nvSpPr>
        <xdr:cNvPr id="2" name="AutoShape 83">
          <a:extLst>
            <a:ext uri="{FF2B5EF4-FFF2-40B4-BE49-F238E27FC236}">
              <a16:creationId xmlns:a16="http://schemas.microsoft.com/office/drawing/2014/main" id="{00000000-0008-0000-0700-000002000000}"/>
            </a:ext>
          </a:extLst>
        </xdr:cNvPr>
        <xdr:cNvSpPr>
          <a:spLocks noChangeArrowheads="1"/>
        </xdr:cNvSpPr>
      </xdr:nvSpPr>
      <xdr:spPr bwMode="auto">
        <a:xfrm>
          <a:off x="6548157" y="1424548"/>
          <a:ext cx="1556199" cy="403051"/>
        </a:xfrm>
        <a:prstGeom prst="wedgeRoundRectCallout">
          <a:avLst>
            <a:gd name="adj1" fmla="val -68000"/>
            <a:gd name="adj2" fmla="val 117937"/>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（暴排誓約書）の住所が転記されるので、記入不要です。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15240</xdr:colOff>
      <xdr:row>27</xdr:row>
      <xdr:rowOff>179070</xdr:rowOff>
    </xdr:from>
    <xdr:to>
      <xdr:col>10</xdr:col>
      <xdr:colOff>102870</xdr:colOff>
      <xdr:row>29</xdr:row>
      <xdr:rowOff>85726</xdr:rowOff>
    </xdr:to>
    <xdr:sp macro="" textlink="">
      <xdr:nvSpPr>
        <xdr:cNvPr id="2" name="AutoShape 83">
          <a:extLst>
            <a:ext uri="{FF2B5EF4-FFF2-40B4-BE49-F238E27FC236}">
              <a16:creationId xmlns:a16="http://schemas.microsoft.com/office/drawing/2014/main" id="{00000000-0008-0000-0800-000002000000}"/>
            </a:ext>
          </a:extLst>
        </xdr:cNvPr>
        <xdr:cNvSpPr>
          <a:spLocks noChangeArrowheads="1"/>
        </xdr:cNvSpPr>
      </xdr:nvSpPr>
      <xdr:spPr bwMode="auto">
        <a:xfrm>
          <a:off x="920115" y="6608445"/>
          <a:ext cx="992505" cy="440056"/>
        </a:xfrm>
        <a:prstGeom prst="wedgeRoundRectCallout">
          <a:avLst>
            <a:gd name="adj1" fmla="val 74202"/>
            <a:gd name="adj2" fmla="val -3491"/>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自署してください。</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22</xdr:col>
      <xdr:colOff>169544</xdr:colOff>
      <xdr:row>24</xdr:row>
      <xdr:rowOff>147077</xdr:rowOff>
    </xdr:from>
    <xdr:to>
      <xdr:col>31</xdr:col>
      <xdr:colOff>95250</xdr:colOff>
      <xdr:row>26</xdr:row>
      <xdr:rowOff>116206</xdr:rowOff>
    </xdr:to>
    <xdr:sp macro="" textlink="">
      <xdr:nvSpPr>
        <xdr:cNvPr id="3" name="AutoShape 83">
          <a:extLst>
            <a:ext uri="{FF2B5EF4-FFF2-40B4-BE49-F238E27FC236}">
              <a16:creationId xmlns:a16="http://schemas.microsoft.com/office/drawing/2014/main" id="{00000000-0008-0000-0800-000003000000}"/>
            </a:ext>
          </a:extLst>
        </xdr:cNvPr>
        <xdr:cNvSpPr>
          <a:spLocks noChangeArrowheads="1"/>
        </xdr:cNvSpPr>
      </xdr:nvSpPr>
      <xdr:spPr bwMode="auto">
        <a:xfrm>
          <a:off x="4150994" y="5862077"/>
          <a:ext cx="1554481" cy="445379"/>
        </a:xfrm>
        <a:prstGeom prst="wedgeRoundRectCallout">
          <a:avLst>
            <a:gd name="adj1" fmla="val -80713"/>
            <a:gd name="adj2" fmla="val 4650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xdr:col>
      <xdr:colOff>83596</xdr:colOff>
      <xdr:row>10</xdr:row>
      <xdr:rowOff>138505</xdr:rowOff>
    </xdr:from>
    <xdr:to>
      <xdr:col>8</xdr:col>
      <xdr:colOff>98052</xdr:colOff>
      <xdr:row>12</xdr:row>
      <xdr:rowOff>48971</xdr:rowOff>
    </xdr:to>
    <xdr:sp macro="" textlink="">
      <xdr:nvSpPr>
        <xdr:cNvPr id="4" name="AutoShape 83">
          <a:extLst>
            <a:ext uri="{FF2B5EF4-FFF2-40B4-BE49-F238E27FC236}">
              <a16:creationId xmlns:a16="http://schemas.microsoft.com/office/drawing/2014/main" id="{00000000-0008-0000-0800-000004000000}"/>
            </a:ext>
          </a:extLst>
        </xdr:cNvPr>
        <xdr:cNvSpPr>
          <a:spLocks noChangeArrowheads="1"/>
        </xdr:cNvSpPr>
      </xdr:nvSpPr>
      <xdr:spPr bwMode="auto">
        <a:xfrm>
          <a:off x="264571" y="2519755"/>
          <a:ext cx="1281281" cy="386716"/>
        </a:xfrm>
        <a:prstGeom prst="wedgeRoundRectCallout">
          <a:avLst>
            <a:gd name="adj1" fmla="val -39037"/>
            <a:gd name="adj2" fmla="val 9634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自署する際に確認し、✓を記入してください。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540471</xdr:colOff>
      <xdr:row>33</xdr:row>
      <xdr:rowOff>226017</xdr:rowOff>
    </xdr:from>
    <xdr:to>
      <xdr:col>17</xdr:col>
      <xdr:colOff>46527</xdr:colOff>
      <xdr:row>43</xdr:row>
      <xdr:rowOff>40360</xdr:rowOff>
    </xdr:to>
    <xdr:sp macro="" textlink="">
      <xdr:nvSpPr>
        <xdr:cNvPr id="2" name="正方形/長方形 1">
          <a:extLst>
            <a:ext uri="{FF2B5EF4-FFF2-40B4-BE49-F238E27FC236}">
              <a16:creationId xmlns:a16="http://schemas.microsoft.com/office/drawing/2014/main" id="{00000000-0008-0000-0F00-000002000000}"/>
            </a:ext>
          </a:extLst>
        </xdr:cNvPr>
        <xdr:cNvSpPr>
          <a:spLocks noChangeArrowheads="1"/>
        </xdr:cNvSpPr>
      </xdr:nvSpPr>
      <xdr:spPr bwMode="auto">
        <a:xfrm>
          <a:off x="540471" y="11195911"/>
          <a:ext cx="8700103" cy="2187521"/>
        </a:xfrm>
        <a:prstGeom prst="rect">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園芸団地のイメージ図（別紙参照）</a:t>
          </a:r>
        </a:p>
      </xdr:txBody>
    </xdr:sp>
    <xdr:clientData/>
  </xdr:twoCellAnchor>
  <xdr:twoCellAnchor>
    <xdr:from>
      <xdr:col>1</xdr:col>
      <xdr:colOff>416195</xdr:colOff>
      <xdr:row>35</xdr:row>
      <xdr:rowOff>135449</xdr:rowOff>
    </xdr:from>
    <xdr:to>
      <xdr:col>6</xdr:col>
      <xdr:colOff>415485</xdr:colOff>
      <xdr:row>42</xdr:row>
      <xdr:rowOff>26864</xdr:rowOff>
    </xdr:to>
    <xdr:sp macro="" textlink="">
      <xdr:nvSpPr>
        <xdr:cNvPr id="3" name="四角形: 角を丸くする 2">
          <a:extLst>
            <a:ext uri="{FF2B5EF4-FFF2-40B4-BE49-F238E27FC236}">
              <a16:creationId xmlns:a16="http://schemas.microsoft.com/office/drawing/2014/main" id="{00000000-0008-0000-0F00-000003000000}"/>
            </a:ext>
          </a:extLst>
        </xdr:cNvPr>
        <xdr:cNvSpPr>
          <a:spLocks noChangeArrowheads="1"/>
        </xdr:cNvSpPr>
      </xdr:nvSpPr>
      <xdr:spPr bwMode="auto">
        <a:xfrm>
          <a:off x="957021" y="11670385"/>
          <a:ext cx="2703422" cy="1473534"/>
        </a:xfrm>
        <a:prstGeom prst="roundRect">
          <a:avLst>
            <a:gd name="adj" fmla="val 16667"/>
          </a:avLst>
        </a:prstGeom>
        <a:solidFill>
          <a:srgbClr val="FFFFFF"/>
        </a:solidFill>
        <a:ln w="12700">
          <a:solidFill>
            <a:srgbClr val="70AD47"/>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現状</a:t>
          </a:r>
        </a:p>
      </xdr:txBody>
    </xdr:sp>
    <xdr:clientData/>
  </xdr:twoCellAnchor>
  <xdr:twoCellAnchor>
    <xdr:from>
      <xdr:col>11</xdr:col>
      <xdr:colOff>83498</xdr:colOff>
      <xdr:row>35</xdr:row>
      <xdr:rowOff>62768</xdr:rowOff>
    </xdr:from>
    <xdr:to>
      <xdr:col>16</xdr:col>
      <xdr:colOff>95208</xdr:colOff>
      <xdr:row>41</xdr:row>
      <xdr:rowOff>173258</xdr:rowOff>
    </xdr:to>
    <xdr:sp macro="" textlink="">
      <xdr:nvSpPr>
        <xdr:cNvPr id="4" name="四角形: 角を丸くする 4">
          <a:extLst>
            <a:ext uri="{FF2B5EF4-FFF2-40B4-BE49-F238E27FC236}">
              <a16:creationId xmlns:a16="http://schemas.microsoft.com/office/drawing/2014/main" id="{00000000-0008-0000-0F00-000004000000}"/>
            </a:ext>
          </a:extLst>
        </xdr:cNvPr>
        <xdr:cNvSpPr>
          <a:spLocks noChangeArrowheads="1"/>
        </xdr:cNvSpPr>
      </xdr:nvSpPr>
      <xdr:spPr bwMode="auto">
        <a:xfrm>
          <a:off x="6032587" y="11597704"/>
          <a:ext cx="2715841" cy="1466592"/>
        </a:xfrm>
        <a:prstGeom prst="roundRect">
          <a:avLst>
            <a:gd name="adj" fmla="val 16667"/>
          </a:avLst>
        </a:prstGeom>
        <a:solidFill>
          <a:srgbClr val="FFFFFF"/>
        </a:solidFill>
        <a:ln w="12700">
          <a:solidFill>
            <a:srgbClr val="70AD47"/>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整備後</a:t>
          </a:r>
        </a:p>
      </xdr:txBody>
    </xdr:sp>
    <xdr:clientData/>
  </xdr:twoCellAnchor>
  <xdr:twoCellAnchor>
    <xdr:from>
      <xdr:col>7</xdr:col>
      <xdr:colOff>439346</xdr:colOff>
      <xdr:row>36</xdr:row>
      <xdr:rowOff>214717</xdr:rowOff>
    </xdr:from>
    <xdr:to>
      <xdr:col>10</xdr:col>
      <xdr:colOff>13787</xdr:colOff>
      <xdr:row>39</xdr:row>
      <xdr:rowOff>214717</xdr:rowOff>
    </xdr:to>
    <xdr:sp macro="" textlink="">
      <xdr:nvSpPr>
        <xdr:cNvPr id="5" name="矢印: 右 5">
          <a:extLst>
            <a:ext uri="{FF2B5EF4-FFF2-40B4-BE49-F238E27FC236}">
              <a16:creationId xmlns:a16="http://schemas.microsoft.com/office/drawing/2014/main" id="{00000000-0008-0000-0F00-000005000000}"/>
            </a:ext>
          </a:extLst>
        </xdr:cNvPr>
        <xdr:cNvSpPr>
          <a:spLocks noChangeArrowheads="1"/>
        </xdr:cNvSpPr>
      </xdr:nvSpPr>
      <xdr:spPr bwMode="auto">
        <a:xfrm>
          <a:off x="4225130" y="11975670"/>
          <a:ext cx="1196920" cy="678051"/>
        </a:xfrm>
        <a:prstGeom prst="rightArrow">
          <a:avLst>
            <a:gd name="adj1" fmla="val 50000"/>
            <a:gd name="adj2" fmla="val 50000"/>
          </a:avLst>
        </a:prstGeom>
        <a:solidFill>
          <a:srgbClr val="4472C4"/>
        </a:solidFill>
        <a:ln w="12700">
          <a:solidFill>
            <a:srgbClr val="1F3763"/>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7</xdr:row>
          <xdr:rowOff>0</xdr:rowOff>
        </xdr:from>
        <xdr:to>
          <xdr:col>9</xdr:col>
          <xdr:colOff>466725</xdr:colOff>
          <xdr:row>7</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409575</xdr:rowOff>
        </xdr:from>
        <xdr:to>
          <xdr:col>6</xdr:col>
          <xdr:colOff>476250</xdr:colOff>
          <xdr:row>7</xdr:row>
          <xdr:rowOff>238125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xdr:row>
          <xdr:rowOff>219075</xdr:rowOff>
        </xdr:from>
        <xdr:to>
          <xdr:col>9</xdr:col>
          <xdr:colOff>419100</xdr:colOff>
          <xdr:row>9</xdr:row>
          <xdr:rowOff>228600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209550</xdr:rowOff>
        </xdr:from>
        <xdr:to>
          <xdr:col>6</xdr:col>
          <xdr:colOff>428625</xdr:colOff>
          <xdr:row>10</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9525</xdr:rowOff>
        </xdr:from>
        <xdr:to>
          <xdr:col>9</xdr:col>
          <xdr:colOff>419100</xdr:colOff>
          <xdr:row>14</xdr:row>
          <xdr:rowOff>209550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9525</xdr:rowOff>
        </xdr:from>
        <xdr:to>
          <xdr:col>6</xdr:col>
          <xdr:colOff>438150</xdr:colOff>
          <xdr:row>15</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19050</xdr:rowOff>
        </xdr:from>
        <xdr:to>
          <xdr:col>9</xdr:col>
          <xdr:colOff>428625</xdr:colOff>
          <xdr:row>21</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0</xdr:rowOff>
        </xdr:from>
        <xdr:to>
          <xdr:col>6</xdr:col>
          <xdr:colOff>438150</xdr:colOff>
          <xdr:row>21</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357188</xdr:colOff>
      <xdr:row>0</xdr:row>
      <xdr:rowOff>111125</xdr:rowOff>
    </xdr:from>
    <xdr:to>
      <xdr:col>8</xdr:col>
      <xdr:colOff>515937</xdr:colOff>
      <xdr:row>12</xdr:row>
      <xdr:rowOff>111124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57188" y="111125"/>
          <a:ext cx="6119812" cy="1881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BIZ UDP明朝 Medium" panose="02020500000000000000" pitchFamily="18" charset="-128"/>
              <a:ea typeface="BIZ UDP明朝 Medium" panose="02020500000000000000" pitchFamily="18" charset="-128"/>
            </a:rPr>
            <a:t>※</a:t>
          </a:r>
          <a:r>
            <a:rPr kumimoji="1" lang="ja-JP" altLang="en-US" sz="1800" b="1">
              <a:solidFill>
                <a:srgbClr val="FF0000"/>
              </a:solidFill>
              <a:latin typeface="BIZ UDP明朝 Medium" panose="02020500000000000000" pitchFamily="18" charset="-128"/>
              <a:ea typeface="BIZ UDP明朝 Medium" panose="02020500000000000000" pitchFamily="18" charset="-128"/>
            </a:rPr>
            <a:t>このシートは触らないでください。</a:t>
          </a:r>
          <a:endParaRPr kumimoji="1" lang="en-US" altLang="ja-JP" sz="18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804&#35201;&#32177;&#35201;&#38936;&#25913;&#27491;&#65288;&#27700;&#23475;&#38634;&#23475;&#23550;&#31574;&#36861;&#21152;&#65289;\210799&#25913;&#27491;&#35201;&#38936;&#27096;&#24335;&#65289;&#12373;&#12364;&#22290;&#33464;&#29983;&#29987;888&#12304;&#35211;&#28040;&#29256;&#12305;02%20(&#20462;&#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2;&#12373;&#12364;&#22290;&#33464;&#29983;&#29987;888&#20740;&#20870;&#25512;&#36914;&#20107;&#26989;&#9632;&#9632;\002&#27425;&#26399;&#30476;&#21336;&#12495;&#12540;&#12489;&#12395;&#21521;&#12369;&#12383;&#26908;&#35342;\&#32032;&#26696;\&#29694;&#34892;\220324&#25913;&#27491;&#23455;&#26045;&#35201;&#38936;&#27096;&#24335;&#65289;&#12373;&#12364;&#22290;&#33464;&#29983;&#29987;888&#12304;&#28342;&#36796;&#29256;&#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3;&#12373;&#12364;&#22290;&#33464;888&#36939;&#21205;&#38306;&#36899;&#20107;&#26989;&#65288;R5&#65374;R8&#65289;&#9633;&#9632;\01&#35201;&#32177;&#12539;&#35201;&#38936;\01)&#12373;&#12364;&#22290;&#33464;888&#25972;&#20633;&#25903;&#25588;&#20107;&#26989;\&#9632;R7&#25913;&#27491;\&#9632;&#25913;&#27491;&#26696;\&#27096;&#24335;&#38306;&#20418;\&#36861;&#21152;&#65288;&#25913;&#27491;&#26696;&#65289;&#35336;&#30011;&#26360;&#27096;&#24335;&#65288;&#65297;&#2514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080050/Desktop/&#65288;&#25913;&#27491;&#26696;&#65289;&#35336;&#30011;&#26360;&#27096;&#24335;&#65288;&#65297;&#2514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3;&#12373;&#12364;&#22290;&#33464;888&#36939;&#21205;&#38306;&#36899;&#20107;&#26989;&#65288;R5&#65374;R8&#65289;&#9633;&#9632;\01&#35201;&#32177;&#12539;&#35201;&#38936;\01)&#12373;&#12364;&#22290;&#33464;888&#25972;&#20633;&#25903;&#25588;&#20107;&#26989;\01&#23455;&#26045;&#35201;&#38936;\240799_&#19968;&#37096;&#25913;&#27491;&#65288;&#12522;&#12494;&#12505;&#21462;&#24471;&#36027;&#19978;&#38480;&#65289;\&#12304;&#27096;&#24335;&#12305;&#12373;&#12364;&#22290;&#33464;888&#25972;&#20633;&#25903;&#25588;&#20107;&#26989;&#23455;&#26045;&#35201;&#38936;\&#21029;&#32025;&#65320;&#65288;&#23455;&#26045;&#29366;&#27841;&#22577;&#21578;&#26360;&#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後で削除(新旧対象表作成用)別紙A改正後"/>
      <sheetName val="後で削除(新旧対象表作成用)別紙A改正前"/>
      <sheetName val="消費税取扱確認書（別紙C)"/>
      <sheetName val="実施状況報告総括表（別紙D)"/>
      <sheetName val="実施状況報告書（別紙E）旧"/>
      <sheetName val="チェックリスト（別紙G）"/>
      <sheetName val="チェックリスト（別紙G）旧"/>
      <sheetName val="添付資料"/>
      <sheetName val="添付資料 旧"/>
      <sheetName val="施設等設置場所周辺図（参考様式１）"/>
      <sheetName val="別記様式２号（別添）交付決定前"/>
    </sheetNames>
    <sheetDataSet>
      <sheetData sheetId="0">
        <row r="2">
          <cell r="A2" t="str">
            <v>佐賀市</v>
          </cell>
          <cell r="L2" t="str">
            <v>佐賀県GAP</v>
          </cell>
        </row>
        <row r="3">
          <cell r="L3" t="str">
            <v>GLOBALG.A.P</v>
          </cell>
        </row>
        <row r="4">
          <cell r="L4" t="str">
            <v>ASIAGAP</v>
          </cell>
        </row>
        <row r="5">
          <cell r="L5" t="str">
            <v>JGAP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消費税取扱確認書（別紙C)"/>
      <sheetName val="実施状況報告総括表（別紙D)"/>
      <sheetName val="実施状況報告書（別紙E）旧"/>
      <sheetName val="実施状況報告書（別紙E)"/>
      <sheetName val="チェックリスト（別紙G）旧"/>
      <sheetName val="チェックリスト（別紙G）"/>
      <sheetName val="添付資料"/>
      <sheetName val="添付資料 旧"/>
      <sheetName val="施設等設置場所周辺図（参考様式１）"/>
      <sheetName val="別記様式２号（別添）交付決定前"/>
    </sheetNames>
    <sheetDataSet>
      <sheetData sheetId="0">
        <row r="2">
          <cell r="B2" t="str">
            <v>先進的モデル</v>
          </cell>
          <cell r="G2" t="str">
            <v>みかん</v>
          </cell>
          <cell r="J2" t="str">
            <v>本則課税</v>
          </cell>
          <cell r="L2" t="str">
            <v>佐賀県GAP</v>
          </cell>
        </row>
        <row r="3">
          <cell r="B3" t="str">
            <v>新たな園芸</v>
          </cell>
          <cell r="G3" t="str">
            <v>かんきつ</v>
          </cell>
          <cell r="J3" t="str">
            <v>簡易課税</v>
          </cell>
          <cell r="L3" t="str">
            <v>GLOBALG.A.P</v>
          </cell>
        </row>
        <row r="4">
          <cell r="B4" t="str">
            <v>経営力向上</v>
          </cell>
          <cell r="G4" t="str">
            <v>ハウスみかん</v>
          </cell>
          <cell r="J4" t="str">
            <v>非課税</v>
          </cell>
          <cell r="L4" t="str">
            <v>ASIAGAP</v>
          </cell>
        </row>
        <row r="5">
          <cell r="G5" t="str">
            <v>なし</v>
          </cell>
          <cell r="L5" t="str">
            <v>JGAP</v>
          </cell>
        </row>
        <row r="6">
          <cell r="G6" t="str">
            <v>ぶどう</v>
          </cell>
        </row>
        <row r="7">
          <cell r="G7" t="str">
            <v>キウイフルーツ</v>
          </cell>
        </row>
        <row r="8">
          <cell r="G8" t="str">
            <v>もも</v>
          </cell>
        </row>
        <row r="9">
          <cell r="G9" t="str">
            <v>その他施設果樹（　）</v>
          </cell>
        </row>
        <row r="10">
          <cell r="G10" t="str">
            <v>その他露地果樹（　）</v>
          </cell>
        </row>
        <row r="11">
          <cell r="G11" t="str">
            <v>いちご</v>
          </cell>
        </row>
        <row r="12">
          <cell r="G12" t="str">
            <v>きゅうり</v>
          </cell>
        </row>
        <row r="13">
          <cell r="G13" t="str">
            <v>トマト</v>
          </cell>
        </row>
        <row r="14">
          <cell r="G14" t="str">
            <v>なす</v>
          </cell>
        </row>
        <row r="15">
          <cell r="G15" t="str">
            <v>アスパラガス</v>
          </cell>
        </row>
        <row r="16">
          <cell r="G16" t="str">
            <v>こねぎ</v>
          </cell>
        </row>
        <row r="17">
          <cell r="G17" t="str">
            <v>チンゲンサイ</v>
          </cell>
        </row>
        <row r="18">
          <cell r="G18" t="str">
            <v>ほうれんそう</v>
          </cell>
        </row>
        <row r="19">
          <cell r="G19" t="str">
            <v>パセリ</v>
          </cell>
        </row>
        <row r="20">
          <cell r="G20" t="str">
            <v>たまねぎ</v>
          </cell>
        </row>
        <row r="21">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B-2"/>
      <sheetName val="別紙C"/>
      <sheetName val="別紙D"/>
      <sheetName val="別紙E"/>
      <sheetName val="別紙F"/>
      <sheetName val="別紙H"/>
      <sheetName val="別紙I"/>
      <sheetName val="別紙J"/>
      <sheetName val="参考様式1"/>
      <sheetName val="2"/>
      <sheetName val="3"/>
      <sheetName val="4(根域)"/>
      <sheetName val="4(V字)"/>
      <sheetName val="5"/>
      <sheetName val="6"/>
      <sheetName val="7"/>
      <sheetName val="8"/>
      <sheetName val="Sheet1"/>
      <sheetName val="リスト"/>
      <sheetName val="根域制限栽培リスト（削除不可）"/>
      <sheetName val="V字ジョイントリスト（削除不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佐賀市</v>
          </cell>
          <cell r="B2" t="str">
            <v>ステップアップ</v>
          </cell>
          <cell r="C2" t="str">
            <v>みかん</v>
          </cell>
          <cell r="D2" t="str">
            <v>直営施行</v>
          </cell>
          <cell r="G2">
            <v>0.5</v>
          </cell>
          <cell r="J2" t="str">
            <v>本則課税</v>
          </cell>
          <cell r="K2" t="str">
            <v>㎡</v>
          </cell>
          <cell r="T2" t="str">
            <v>有機等</v>
          </cell>
          <cell r="AB2" t="str">
            <v>円</v>
          </cell>
          <cell r="AR2" t="str">
            <v>ガラス室ハウス</v>
          </cell>
        </row>
        <row r="3">
          <cell r="A3" t="str">
            <v>鳥栖市</v>
          </cell>
          <cell r="B3" t="str">
            <v>新規就農者</v>
          </cell>
          <cell r="C3" t="str">
            <v>かんきつ</v>
          </cell>
          <cell r="D3" t="str">
            <v>請負施行</v>
          </cell>
          <cell r="G3" t="str">
            <v>1/2（果樹経）</v>
          </cell>
          <cell r="J3" t="str">
            <v>簡易課税</v>
          </cell>
          <cell r="K3" t="str">
            <v>台</v>
          </cell>
          <cell r="T3" t="str">
            <v>中山間</v>
          </cell>
          <cell r="AB3" t="str">
            <v>kg/10a</v>
          </cell>
          <cell r="AR3" t="str">
            <v>硬質プラスチックハウス</v>
          </cell>
        </row>
        <row r="4">
          <cell r="A4" t="str">
            <v>唐津市</v>
          </cell>
          <cell r="B4" t="str">
            <v>経営基盤強化</v>
          </cell>
          <cell r="C4" t="str">
            <v>ハウスみかん</v>
          </cell>
          <cell r="D4" t="str">
            <v>代行施行</v>
          </cell>
          <cell r="G4">
            <v>0.33333333333333331</v>
          </cell>
          <cell r="J4" t="str">
            <v>免税</v>
          </cell>
          <cell r="K4" t="str">
            <v>基</v>
          </cell>
          <cell r="T4" t="str">
            <v>新規作物</v>
          </cell>
          <cell r="AB4" t="str">
            <v>本/10a</v>
          </cell>
          <cell r="AR4" t="str">
            <v>軽量鉄骨ハウス</v>
          </cell>
        </row>
        <row r="5">
          <cell r="A5" t="str">
            <v>多久市</v>
          </cell>
          <cell r="B5" t="str">
            <v>園芸団地</v>
          </cell>
          <cell r="C5" t="str">
            <v>なし</v>
          </cell>
          <cell r="G5" t="str">
            <v>1/3（果樹経）</v>
          </cell>
          <cell r="J5" t="str">
            <v>消費税法第60条第４項に定める法人等</v>
          </cell>
          <cell r="K5" t="str">
            <v>式</v>
          </cell>
          <cell r="T5" t="str">
            <v>雇用</v>
          </cell>
          <cell r="AB5" t="str">
            <v>円/10a</v>
          </cell>
          <cell r="AR5" t="str">
            <v>連棟型パイプハウス</v>
          </cell>
        </row>
        <row r="6">
          <cell r="A6" t="str">
            <v>伊万里市</v>
          </cell>
          <cell r="B6" t="str">
            <v>効率的集出荷</v>
          </cell>
          <cell r="C6" t="str">
            <v>ぶどう</v>
          </cell>
          <cell r="G6" t="str">
            <v>13/20</v>
          </cell>
          <cell r="K6" t="str">
            <v>a</v>
          </cell>
          <cell r="T6" t="str">
            <v>企業参入</v>
          </cell>
          <cell r="AB6" t="str">
            <v>千円/10a</v>
          </cell>
          <cell r="AR6" t="str">
            <v>単棟型パイプハウス</v>
          </cell>
        </row>
        <row r="7">
          <cell r="A7" t="str">
            <v>武雄市</v>
          </cell>
          <cell r="C7" t="str">
            <v>キウイフルーツ</v>
          </cell>
          <cell r="G7" t="str">
            <v>13/20 （果樹経）</v>
          </cell>
          <cell r="T7" t="str">
            <v>その他</v>
          </cell>
          <cell r="AB7" t="str">
            <v>%</v>
          </cell>
          <cell r="AR7" t="str">
            <v>降雨防止施設</v>
          </cell>
        </row>
        <row r="8">
          <cell r="A8" t="str">
            <v>鹿島市</v>
          </cell>
          <cell r="C8" t="str">
            <v>もも</v>
          </cell>
          <cell r="AB8" t="str">
            <v>a</v>
          </cell>
          <cell r="AR8" t="str">
            <v>果樹棚</v>
          </cell>
        </row>
        <row r="9">
          <cell r="A9" t="str">
            <v>小城市</v>
          </cell>
          <cell r="C9" t="str">
            <v>その他施設果樹（　）</v>
          </cell>
          <cell r="AB9" t="str">
            <v>ℓ</v>
          </cell>
          <cell r="AR9" t="str">
            <v>いちご高設栽培施設</v>
          </cell>
        </row>
        <row r="10">
          <cell r="A10" t="str">
            <v>嬉野市</v>
          </cell>
          <cell r="C10" t="str">
            <v>その他露地果樹（　）</v>
          </cell>
          <cell r="AB10" t="str">
            <v>ℓ/10a</v>
          </cell>
          <cell r="AR10" t="str">
            <v>茶防霜施設</v>
          </cell>
        </row>
        <row r="11">
          <cell r="A11" t="str">
            <v>神埼市</v>
          </cell>
          <cell r="C11" t="str">
            <v>いちご</v>
          </cell>
          <cell r="AB11" t="str">
            <v>h/10a</v>
          </cell>
          <cell r="AR11" t="str">
            <v>茶加工用機械・装置</v>
          </cell>
        </row>
        <row r="12">
          <cell r="A12" t="str">
            <v>吉野ヶ里町</v>
          </cell>
          <cell r="C12" t="str">
            <v>きゅうり</v>
          </cell>
          <cell r="AB12" t="str">
            <v>m/10a</v>
          </cell>
        </row>
        <row r="13">
          <cell r="A13" t="str">
            <v>基山町</v>
          </cell>
          <cell r="C13" t="str">
            <v>トマト</v>
          </cell>
          <cell r="AB13" t="str">
            <v>成分回数</v>
          </cell>
        </row>
        <row r="14">
          <cell r="A14" t="str">
            <v>上峰町</v>
          </cell>
          <cell r="C14" t="str">
            <v>なす</v>
          </cell>
        </row>
        <row r="15">
          <cell r="A15" t="str">
            <v>みやき町</v>
          </cell>
          <cell r="C15" t="str">
            <v>アスパラガス</v>
          </cell>
        </row>
        <row r="16">
          <cell r="A16" t="str">
            <v>玄海町</v>
          </cell>
          <cell r="C16" t="str">
            <v>こねぎ</v>
          </cell>
        </row>
        <row r="17">
          <cell r="A17" t="str">
            <v>有田町</v>
          </cell>
          <cell r="C17" t="str">
            <v>チンゲンサイ</v>
          </cell>
        </row>
        <row r="18">
          <cell r="A18" t="str">
            <v>大町町</v>
          </cell>
          <cell r="C18" t="str">
            <v>ほうれんそう</v>
          </cell>
        </row>
        <row r="19">
          <cell r="A19" t="str">
            <v>江北町</v>
          </cell>
          <cell r="C19" t="str">
            <v>パセリ</v>
          </cell>
        </row>
        <row r="20">
          <cell r="A20" t="str">
            <v>白石町</v>
          </cell>
          <cell r="C20" t="str">
            <v>たまねぎ</v>
          </cell>
        </row>
        <row r="21">
          <cell r="A21" t="str">
            <v>太良町</v>
          </cell>
          <cell r="C21" t="str">
            <v>キャベツ</v>
          </cell>
        </row>
        <row r="22">
          <cell r="C22" t="str">
            <v>レタス</v>
          </cell>
        </row>
        <row r="23">
          <cell r="C23" t="str">
            <v>ブロッコリー</v>
          </cell>
        </row>
        <row r="24">
          <cell r="C24" t="str">
            <v>ばれいしょ</v>
          </cell>
        </row>
        <row r="25">
          <cell r="C25" t="str">
            <v>れんこん</v>
          </cell>
        </row>
        <row r="26">
          <cell r="C26" t="str">
            <v>みずな</v>
          </cell>
        </row>
        <row r="27">
          <cell r="C27" t="str">
            <v>その他施設野菜（　）</v>
          </cell>
        </row>
        <row r="28">
          <cell r="C28" t="str">
            <v>その他露地野菜（　）</v>
          </cell>
        </row>
        <row r="29">
          <cell r="C29" t="str">
            <v>花き（　）</v>
          </cell>
        </row>
        <row r="30">
          <cell r="C30" t="str">
            <v>茶</v>
          </cell>
        </row>
        <row r="31">
          <cell r="C31" t="str">
            <v>葉たばこ</v>
          </cell>
        </row>
        <row r="32">
          <cell r="C32" t="str">
            <v>その他特産（　）</v>
          </cell>
        </row>
      </sheetData>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B-2"/>
      <sheetName val="別紙C"/>
      <sheetName val="別紙D"/>
      <sheetName val="別紙E"/>
      <sheetName val="別紙F"/>
      <sheetName val="別紙H"/>
      <sheetName val="別紙I"/>
      <sheetName val="参考様式1"/>
      <sheetName val="2"/>
      <sheetName val="3"/>
      <sheetName val="4(根域)"/>
      <sheetName val="4(V字)"/>
      <sheetName val="5"/>
      <sheetName val="6"/>
      <sheetName val="7"/>
      <sheetName val="8"/>
      <sheetName val="Sheet1"/>
      <sheetName val="リスト"/>
      <sheetName val="根域制限栽培リスト（削除不可）"/>
      <sheetName val="V字ジョイントリスト（削除不可）"/>
      <sheetName val="別紙J"/>
    </sheetNames>
    <sheetDataSet>
      <sheetData sheetId="0"/>
      <sheetData sheetId="1"/>
      <sheetData sheetId="2">
        <row r="27">
          <cell r="W27" t="str">
            <v>○○　　年　　月　　日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佐賀市</v>
          </cell>
          <cell r="B2" t="str">
            <v>ステップアップ</v>
          </cell>
          <cell r="C2" t="str">
            <v>みかん</v>
          </cell>
          <cell r="D2" t="str">
            <v>直営施行</v>
          </cell>
          <cell r="G2">
            <v>0.5</v>
          </cell>
          <cell r="J2" t="str">
            <v>本則課税</v>
          </cell>
          <cell r="K2" t="str">
            <v>㎡</v>
          </cell>
          <cell r="T2" t="str">
            <v>有機等</v>
          </cell>
          <cell r="AB2" t="str">
            <v>円</v>
          </cell>
          <cell r="AR2" t="str">
            <v>ガラス室ハウス</v>
          </cell>
        </row>
        <row r="3">
          <cell r="A3" t="str">
            <v>鳥栖市</v>
          </cell>
          <cell r="B3" t="str">
            <v>新規就農者</v>
          </cell>
          <cell r="C3" t="str">
            <v>かんきつ</v>
          </cell>
          <cell r="D3" t="str">
            <v>請負施行</v>
          </cell>
          <cell r="G3" t="str">
            <v>1/2（果樹経）</v>
          </cell>
          <cell r="J3" t="str">
            <v>簡易課税</v>
          </cell>
          <cell r="K3" t="str">
            <v>台</v>
          </cell>
          <cell r="T3" t="str">
            <v>中山間</v>
          </cell>
          <cell r="AB3" t="str">
            <v>kg/10a</v>
          </cell>
          <cell r="AR3" t="str">
            <v>硬質プラスチックハウス</v>
          </cell>
        </row>
        <row r="4">
          <cell r="A4" t="str">
            <v>唐津市</v>
          </cell>
          <cell r="B4" t="str">
            <v>経営基盤強化</v>
          </cell>
          <cell r="C4" t="str">
            <v>ハウスみかん</v>
          </cell>
          <cell r="D4" t="str">
            <v>代行施行</v>
          </cell>
          <cell r="G4">
            <v>0.33333333333333331</v>
          </cell>
          <cell r="J4" t="str">
            <v>免税</v>
          </cell>
          <cell r="K4" t="str">
            <v>基</v>
          </cell>
          <cell r="T4" t="str">
            <v>新規作物</v>
          </cell>
          <cell r="AB4" t="str">
            <v>本/10a</v>
          </cell>
          <cell r="AR4" t="str">
            <v>軽量鉄骨ハウス</v>
          </cell>
        </row>
        <row r="5">
          <cell r="A5" t="str">
            <v>多久市</v>
          </cell>
          <cell r="B5" t="str">
            <v>園芸団地</v>
          </cell>
          <cell r="C5" t="str">
            <v>なし</v>
          </cell>
          <cell r="G5" t="str">
            <v>1/3（果樹経）</v>
          </cell>
          <cell r="J5" t="str">
            <v>消費税法第60条第４項に定める法人等</v>
          </cell>
          <cell r="K5" t="str">
            <v>式</v>
          </cell>
          <cell r="T5" t="str">
            <v>雇用</v>
          </cell>
          <cell r="AB5" t="str">
            <v>円/10a</v>
          </cell>
          <cell r="AR5" t="str">
            <v>連棟型パイプハウス</v>
          </cell>
        </row>
        <row r="6">
          <cell r="A6" t="str">
            <v>伊万里市</v>
          </cell>
          <cell r="B6" t="str">
            <v>効率的集出荷</v>
          </cell>
          <cell r="C6" t="str">
            <v>ぶどう</v>
          </cell>
          <cell r="G6" t="str">
            <v>13/20</v>
          </cell>
          <cell r="K6" t="str">
            <v>a</v>
          </cell>
          <cell r="T6" t="str">
            <v>企業参入</v>
          </cell>
          <cell r="AB6" t="str">
            <v>千円/10a</v>
          </cell>
          <cell r="AR6" t="str">
            <v>単棟型パイプハウス</v>
          </cell>
        </row>
        <row r="7">
          <cell r="A7" t="str">
            <v>武雄市</v>
          </cell>
          <cell r="C7" t="str">
            <v>キウイフルーツ</v>
          </cell>
          <cell r="G7" t="str">
            <v>13/20 （果樹経）</v>
          </cell>
          <cell r="T7" t="str">
            <v>その他</v>
          </cell>
          <cell r="AB7" t="str">
            <v>%</v>
          </cell>
          <cell r="AR7" t="str">
            <v>降雨防止施設</v>
          </cell>
        </row>
        <row r="8">
          <cell r="A8" t="str">
            <v>鹿島市</v>
          </cell>
          <cell r="C8" t="str">
            <v>もも</v>
          </cell>
          <cell r="AB8" t="str">
            <v>a</v>
          </cell>
          <cell r="AR8" t="str">
            <v>果樹棚</v>
          </cell>
        </row>
        <row r="9">
          <cell r="A9" t="str">
            <v>小城市</v>
          </cell>
          <cell r="C9" t="str">
            <v>その他施設果樹（　）</v>
          </cell>
          <cell r="AB9" t="str">
            <v>ℓ</v>
          </cell>
          <cell r="AR9" t="str">
            <v>いちご高設栽培施設</v>
          </cell>
        </row>
        <row r="10">
          <cell r="A10" t="str">
            <v>嬉野市</v>
          </cell>
          <cell r="C10" t="str">
            <v>その他露地果樹（　）</v>
          </cell>
          <cell r="AB10" t="str">
            <v>ℓ/10a</v>
          </cell>
          <cell r="AR10" t="str">
            <v>茶防霜施設</v>
          </cell>
        </row>
        <row r="11">
          <cell r="A11" t="str">
            <v>神埼市</v>
          </cell>
          <cell r="C11" t="str">
            <v>いちご</v>
          </cell>
          <cell r="AB11" t="str">
            <v>h/10a</v>
          </cell>
          <cell r="AR11" t="str">
            <v>茶加工用機械・装置</v>
          </cell>
        </row>
        <row r="12">
          <cell r="A12" t="str">
            <v>吉野ヶ里町</v>
          </cell>
          <cell r="C12" t="str">
            <v>きゅうり</v>
          </cell>
          <cell r="AB12" t="str">
            <v>m/10a</v>
          </cell>
        </row>
        <row r="13">
          <cell r="A13" t="str">
            <v>基山町</v>
          </cell>
          <cell r="C13" t="str">
            <v>トマト</v>
          </cell>
          <cell r="AB13" t="str">
            <v>成分回数</v>
          </cell>
        </row>
        <row r="14">
          <cell r="A14" t="str">
            <v>上峰町</v>
          </cell>
          <cell r="C14" t="str">
            <v>なす</v>
          </cell>
        </row>
        <row r="15">
          <cell r="A15" t="str">
            <v>みやき町</v>
          </cell>
          <cell r="C15" t="str">
            <v>アスパラガス</v>
          </cell>
        </row>
        <row r="16">
          <cell r="A16" t="str">
            <v>玄海町</v>
          </cell>
          <cell r="C16" t="str">
            <v>こねぎ</v>
          </cell>
        </row>
        <row r="17">
          <cell r="A17" t="str">
            <v>有田町</v>
          </cell>
          <cell r="C17" t="str">
            <v>チンゲンサイ</v>
          </cell>
        </row>
        <row r="18">
          <cell r="A18" t="str">
            <v>大町町</v>
          </cell>
          <cell r="C18" t="str">
            <v>ほうれんそう</v>
          </cell>
        </row>
        <row r="19">
          <cell r="A19" t="str">
            <v>江北町</v>
          </cell>
          <cell r="C19" t="str">
            <v>パセリ</v>
          </cell>
        </row>
        <row r="20">
          <cell r="A20" t="str">
            <v>白石町</v>
          </cell>
          <cell r="C20" t="str">
            <v>たまねぎ</v>
          </cell>
        </row>
        <row r="21">
          <cell r="A21" t="str">
            <v>太良町</v>
          </cell>
          <cell r="C21" t="str">
            <v>キャベツ</v>
          </cell>
        </row>
        <row r="22">
          <cell r="C22" t="str">
            <v>レタス</v>
          </cell>
        </row>
        <row r="23">
          <cell r="C23" t="str">
            <v>ブロッコリー</v>
          </cell>
        </row>
        <row r="24">
          <cell r="C24" t="str">
            <v>ばれいしょ</v>
          </cell>
        </row>
        <row r="25">
          <cell r="C25" t="str">
            <v>れんこん</v>
          </cell>
        </row>
        <row r="26">
          <cell r="C26" t="str">
            <v>みずな</v>
          </cell>
        </row>
        <row r="27">
          <cell r="C27" t="str">
            <v>その他施設野菜（　）</v>
          </cell>
        </row>
        <row r="28">
          <cell r="C28" t="str">
            <v>その他露地野菜（　）</v>
          </cell>
        </row>
        <row r="29">
          <cell r="C29" t="str">
            <v>花き（　）</v>
          </cell>
        </row>
        <row r="30">
          <cell r="C30" t="str">
            <v>茶</v>
          </cell>
        </row>
        <row r="31">
          <cell r="C31" t="str">
            <v>葉たばこ</v>
          </cell>
        </row>
        <row r="32">
          <cell r="C32" t="str">
            <v>その他特産（　）</v>
          </cell>
        </row>
      </sheetData>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費内訳"/>
      <sheetName val="実施状況報告書（別紙H） (2)"/>
      <sheetName val="リスト"/>
    </sheetNames>
    <sheetDataSet>
      <sheetData sheetId="0" refreshError="1"/>
      <sheetData sheetId="1" refreshError="1"/>
      <sheetData sheetId="2">
        <row r="2">
          <cell r="A2" t="str">
            <v>佐賀市</v>
          </cell>
          <cell r="B2" t="str">
            <v>ステップアップ</v>
          </cell>
        </row>
        <row r="3">
          <cell r="A3" t="str">
            <v>鳥栖市</v>
          </cell>
          <cell r="B3" t="str">
            <v>新規就農者</v>
          </cell>
        </row>
        <row r="4">
          <cell r="A4" t="str">
            <v>唐津市</v>
          </cell>
          <cell r="B4" t="str">
            <v>経営基盤強化</v>
          </cell>
        </row>
        <row r="5">
          <cell r="A5" t="str">
            <v>多久市</v>
          </cell>
          <cell r="B5" t="str">
            <v>園芸団地</v>
          </cell>
        </row>
        <row r="6">
          <cell r="A6" t="str">
            <v>伊万里市</v>
          </cell>
          <cell r="B6" t="str">
            <v>効率的集出荷</v>
          </cell>
        </row>
        <row r="7">
          <cell r="A7" t="str">
            <v>武雄市</v>
          </cell>
        </row>
        <row r="8">
          <cell r="A8" t="str">
            <v>鹿島市</v>
          </cell>
        </row>
        <row r="9">
          <cell r="A9" t="str">
            <v>小城市</v>
          </cell>
        </row>
        <row r="10">
          <cell r="A10" t="str">
            <v>嬉野市</v>
          </cell>
        </row>
        <row r="11">
          <cell r="A11" t="str">
            <v>神埼市</v>
          </cell>
        </row>
        <row r="12">
          <cell r="A12" t="str">
            <v>吉野ヶ里町</v>
          </cell>
        </row>
        <row r="13">
          <cell r="A13" t="str">
            <v>基山町</v>
          </cell>
        </row>
        <row r="14">
          <cell r="A14" t="str">
            <v>上峰町</v>
          </cell>
        </row>
        <row r="15">
          <cell r="A15" t="str">
            <v>みやき町</v>
          </cell>
        </row>
        <row r="16">
          <cell r="A16" t="str">
            <v>玄海町</v>
          </cell>
        </row>
        <row r="17">
          <cell r="A17" t="str">
            <v>有田町</v>
          </cell>
        </row>
        <row r="18">
          <cell r="A18" t="str">
            <v>大町町</v>
          </cell>
        </row>
        <row r="19">
          <cell r="A19" t="str">
            <v>江北町</v>
          </cell>
        </row>
        <row r="20">
          <cell r="A20" t="str">
            <v>白石町</v>
          </cell>
        </row>
        <row r="21">
          <cell r="A21" t="str">
            <v>太良町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G282"/>
  <sheetViews>
    <sheetView showGridLines="0" tabSelected="1" view="pageBreakPreview" zoomScale="70" zoomScaleNormal="64" zoomScaleSheetLayoutView="70" workbookViewId="0">
      <selection activeCell="AF3" sqref="AF3:AG3"/>
    </sheetView>
  </sheetViews>
  <sheetFormatPr defaultColWidth="3.25" defaultRowHeight="13.5" outlineLevelRow="1" x14ac:dyDescent="0.4"/>
  <cols>
    <col min="1" max="1" width="2.125" style="62" customWidth="1"/>
    <col min="2" max="48" width="3.25" style="1"/>
    <col min="49" max="49" width="3.25" style="1" customWidth="1"/>
    <col min="50" max="16384" width="3.25" style="1"/>
  </cols>
  <sheetData>
    <row r="1" spans="2:67" ht="16.5" x14ac:dyDescent="0.4">
      <c r="B1" s="27" t="s">
        <v>391</v>
      </c>
    </row>
    <row r="3" spans="2:67" ht="18" customHeight="1" x14ac:dyDescent="0.4">
      <c r="C3" s="340" t="s">
        <v>300</v>
      </c>
      <c r="D3" s="341"/>
      <c r="E3" s="341"/>
      <c r="F3" s="341"/>
      <c r="G3" s="342"/>
      <c r="H3" s="306"/>
      <c r="I3" s="307"/>
      <c r="J3" s="307"/>
      <c r="K3" s="307"/>
      <c r="L3" s="307"/>
      <c r="M3" s="307"/>
      <c r="N3" s="307"/>
      <c r="O3" s="308"/>
      <c r="Q3" s="362" t="str">
        <f>IF(ISBLANK(H3),"",IF(H3="変更","※変更箇所朱書き",""))</f>
        <v/>
      </c>
      <c r="R3" s="362"/>
      <c r="S3" s="362"/>
      <c r="T3" s="362"/>
      <c r="U3" s="362"/>
    </row>
    <row r="6" spans="2:67" ht="21" x14ac:dyDescent="0.4">
      <c r="C6" s="91"/>
      <c r="D6" s="91"/>
      <c r="E6" s="91"/>
      <c r="F6" s="91"/>
      <c r="G6" s="91"/>
      <c r="H6" s="91"/>
      <c r="I6" s="91"/>
      <c r="J6" s="91"/>
      <c r="N6" s="375" t="s">
        <v>933</v>
      </c>
      <c r="O6" s="375"/>
      <c r="P6" s="375"/>
      <c r="Q6" s="375"/>
      <c r="R6" s="375"/>
      <c r="S6" s="375"/>
      <c r="T6" s="375"/>
      <c r="U6" s="375"/>
      <c r="V6" s="375" t="str">
        <f>IF(H3="変更","さが園芸888整備支援事業　変更計画書","さが園芸888整備支援事業　実施計画書")</f>
        <v>さが園芸888整備支援事業　実施計画書</v>
      </c>
      <c r="W6" s="375"/>
      <c r="X6" s="375"/>
      <c r="Y6" s="375"/>
      <c r="Z6" s="375"/>
      <c r="AA6" s="375"/>
      <c r="AB6" s="375"/>
      <c r="AC6" s="375"/>
      <c r="AD6" s="375"/>
      <c r="AE6" s="375"/>
      <c r="AF6" s="375"/>
      <c r="AG6" s="375"/>
      <c r="AH6" s="375"/>
      <c r="AI6" s="375"/>
      <c r="AJ6" s="375"/>
      <c r="AK6" s="375"/>
      <c r="AL6" s="375"/>
      <c r="AM6" s="375"/>
      <c r="AN6" s="385" t="s">
        <v>710</v>
      </c>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41"/>
    </row>
    <row r="7" spans="2:67" ht="18" customHeight="1" x14ac:dyDescent="0.4">
      <c r="C7" s="91"/>
      <c r="D7" s="91"/>
      <c r="E7" s="91"/>
      <c r="F7" s="91"/>
      <c r="G7" s="91"/>
      <c r="H7" s="91"/>
      <c r="I7" s="91"/>
      <c r="J7" s="91"/>
      <c r="K7" s="91"/>
      <c r="L7" s="91"/>
      <c r="M7" s="91"/>
      <c r="N7" s="91"/>
      <c r="O7" s="91"/>
      <c r="P7" s="91"/>
      <c r="Q7" s="91"/>
      <c r="R7" s="91"/>
      <c r="S7" s="91"/>
      <c r="T7" s="91"/>
      <c r="U7" s="91"/>
    </row>
    <row r="8" spans="2:67" ht="18" customHeight="1" x14ac:dyDescent="0.4"/>
    <row r="9" spans="2:67" ht="18" customHeight="1" x14ac:dyDescent="0.4">
      <c r="C9" s="316" t="s">
        <v>0</v>
      </c>
      <c r="D9" s="316"/>
      <c r="E9" s="316"/>
      <c r="F9" s="316"/>
      <c r="G9" s="316"/>
      <c r="H9" s="361"/>
      <c r="I9" s="361"/>
      <c r="J9" s="361"/>
      <c r="K9" s="361"/>
      <c r="L9" s="361"/>
      <c r="M9" s="361"/>
      <c r="N9" s="361"/>
      <c r="O9" s="361"/>
      <c r="P9" s="29"/>
      <c r="Q9" s="340" t="s">
        <v>172</v>
      </c>
      <c r="R9" s="341"/>
      <c r="S9" s="341"/>
      <c r="T9" s="341"/>
      <c r="U9" s="342"/>
      <c r="V9" s="361"/>
      <c r="W9" s="361"/>
      <c r="X9" s="361"/>
      <c r="Y9" s="361"/>
      <c r="Z9" s="361"/>
      <c r="AA9" s="361"/>
      <c r="AB9" s="361"/>
      <c r="AC9" s="361"/>
      <c r="AD9" s="361"/>
      <c r="AE9" s="361"/>
      <c r="AG9" s="343" t="s">
        <v>307</v>
      </c>
      <c r="AH9" s="344"/>
      <c r="AI9" s="345"/>
      <c r="AJ9" s="349" t="s">
        <v>308</v>
      </c>
      <c r="AK9" s="350"/>
      <c r="AL9" s="321"/>
      <c r="AM9" s="321"/>
      <c r="AN9" s="321"/>
      <c r="AO9" s="321"/>
      <c r="AP9" s="321"/>
      <c r="AQ9" s="321"/>
      <c r="AR9" s="321"/>
      <c r="AS9" s="321"/>
      <c r="AT9" s="321"/>
      <c r="AV9" s="336" t="s">
        <v>314</v>
      </c>
      <c r="AW9" s="337"/>
      <c r="AX9" s="337"/>
      <c r="AY9" s="325" t="s">
        <v>315</v>
      </c>
      <c r="AZ9" s="326"/>
      <c r="BA9" s="326"/>
      <c r="BB9" s="326"/>
      <c r="BC9" s="326"/>
      <c r="BD9" s="326"/>
      <c r="BE9" s="326"/>
      <c r="BF9" s="326"/>
      <c r="BG9" s="326"/>
      <c r="BH9" s="327"/>
      <c r="BI9" s="325" t="s">
        <v>316</v>
      </c>
      <c r="BJ9" s="326"/>
      <c r="BK9" s="326"/>
      <c r="BL9" s="326"/>
      <c r="BM9" s="326"/>
      <c r="BN9" s="326"/>
      <c r="BO9" s="327"/>
    </row>
    <row r="10" spans="2:67" ht="18" customHeight="1" x14ac:dyDescent="0.4">
      <c r="C10" s="316" t="s">
        <v>151</v>
      </c>
      <c r="D10" s="316"/>
      <c r="E10" s="316"/>
      <c r="F10" s="316"/>
      <c r="G10" s="316"/>
      <c r="H10" s="335"/>
      <c r="I10" s="335"/>
      <c r="J10" s="335"/>
      <c r="K10" s="335"/>
      <c r="L10" s="335"/>
      <c r="M10" s="335"/>
      <c r="N10" s="335"/>
      <c r="O10" s="335"/>
      <c r="P10" s="29"/>
      <c r="Q10" s="316" t="s">
        <v>1</v>
      </c>
      <c r="R10" s="316"/>
      <c r="S10" s="316"/>
      <c r="T10" s="316"/>
      <c r="U10" s="316"/>
      <c r="V10" s="321"/>
      <c r="W10" s="321"/>
      <c r="X10" s="321"/>
      <c r="Y10" s="321"/>
      <c r="Z10" s="321"/>
      <c r="AA10" s="321"/>
      <c r="AB10" s="321"/>
      <c r="AC10" s="321"/>
      <c r="AD10" s="321"/>
      <c r="AE10" s="321"/>
      <c r="AG10" s="346"/>
      <c r="AH10" s="347"/>
      <c r="AI10" s="348"/>
      <c r="AJ10" s="349" t="s">
        <v>309</v>
      </c>
      <c r="AK10" s="350"/>
      <c r="AL10" s="321"/>
      <c r="AM10" s="321"/>
      <c r="AN10" s="321"/>
      <c r="AO10" s="321"/>
      <c r="AP10" s="321"/>
      <c r="AQ10" s="321"/>
      <c r="AR10" s="321"/>
      <c r="AS10" s="321"/>
      <c r="AT10" s="321"/>
      <c r="AV10" s="338"/>
      <c r="AW10" s="339"/>
      <c r="AX10" s="339"/>
      <c r="AY10" s="391"/>
      <c r="AZ10" s="392"/>
      <c r="BA10" s="392"/>
      <c r="BB10" s="392"/>
      <c r="BC10" s="392"/>
      <c r="BD10" s="392"/>
      <c r="BE10" s="392"/>
      <c r="BF10" s="392"/>
      <c r="BG10" s="392"/>
      <c r="BH10" s="393"/>
      <c r="BI10" s="391"/>
      <c r="BJ10" s="392"/>
      <c r="BK10" s="392"/>
      <c r="BL10" s="392"/>
      <c r="BM10" s="392"/>
      <c r="BN10" s="392"/>
      <c r="BO10" s="393"/>
    </row>
    <row r="11" spans="2:67" ht="18" customHeight="1" x14ac:dyDescent="0.4">
      <c r="T11" s="2"/>
    </row>
    <row r="12" spans="2:67" ht="18" customHeight="1" x14ac:dyDescent="0.4">
      <c r="C12" s="1" t="str">
        <f>IF(H3="変更","１．変更の理由","１．事業の目的")</f>
        <v>１．事業の目的</v>
      </c>
    </row>
    <row r="13" spans="2:67" ht="18" customHeight="1" x14ac:dyDescent="0.4">
      <c r="D13" s="363"/>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5"/>
    </row>
    <row r="14" spans="2:67" ht="18" customHeight="1" x14ac:dyDescent="0.4">
      <c r="D14" s="366"/>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8"/>
    </row>
    <row r="15" spans="2:67" ht="18" customHeight="1" x14ac:dyDescent="0.4">
      <c r="D15" s="369"/>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1"/>
    </row>
    <row r="16" spans="2:67" ht="18" customHeight="1" x14ac:dyDescent="0.4"/>
    <row r="17" spans="1:68" ht="18" customHeight="1" x14ac:dyDescent="0.4">
      <c r="C17" s="1" t="s">
        <v>385</v>
      </c>
      <c r="E17" s="44"/>
      <c r="F17" s="44"/>
      <c r="G17" s="44"/>
      <c r="H17" s="44"/>
      <c r="I17" s="44"/>
      <c r="J17" s="44"/>
      <c r="K17" s="44"/>
      <c r="L17" s="44"/>
      <c r="M17" s="44"/>
      <c r="N17" s="44"/>
      <c r="O17" s="44"/>
      <c r="P17" s="44"/>
      <c r="BA17" s="2"/>
    </row>
    <row r="18" spans="1:68" ht="21.75" customHeight="1" x14ac:dyDescent="0.4">
      <c r="D18" s="340" t="s">
        <v>402</v>
      </c>
      <c r="E18" s="341"/>
      <c r="F18" s="341"/>
      <c r="G18" s="341"/>
      <c r="H18" s="341"/>
      <c r="I18" s="341"/>
      <c r="J18" s="341"/>
      <c r="K18" s="342"/>
      <c r="L18" s="340" t="s">
        <v>302</v>
      </c>
      <c r="M18" s="341"/>
      <c r="N18" s="341"/>
      <c r="O18" s="341"/>
      <c r="P18" s="341"/>
      <c r="Q18" s="341"/>
      <c r="R18" s="341"/>
      <c r="S18" s="341"/>
      <c r="T18" s="341"/>
      <c r="U18" s="341"/>
      <c r="V18" s="341"/>
      <c r="W18" s="341"/>
      <c r="X18" s="341"/>
      <c r="Y18" s="341"/>
      <c r="Z18" s="341"/>
      <c r="AA18" s="342"/>
      <c r="AB18" s="356" t="s">
        <v>406</v>
      </c>
      <c r="AC18" s="357"/>
      <c r="AD18" s="357"/>
      <c r="AE18" s="357"/>
      <c r="AF18" s="357"/>
      <c r="AG18" s="357"/>
      <c r="AH18" s="358"/>
      <c r="AI18" s="356" t="s">
        <v>407</v>
      </c>
      <c r="AJ18" s="357"/>
      <c r="AK18" s="357"/>
      <c r="AL18" s="357"/>
      <c r="AM18" s="357"/>
      <c r="AN18" s="357"/>
      <c r="AO18" s="358"/>
      <c r="AP18" s="316" t="s">
        <v>477</v>
      </c>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row>
    <row r="19" spans="1:68" ht="38.25" customHeight="1" x14ac:dyDescent="0.4">
      <c r="D19" s="306"/>
      <c r="E19" s="307"/>
      <c r="F19" s="307"/>
      <c r="G19" s="307"/>
      <c r="H19" s="307"/>
      <c r="I19" s="307"/>
      <c r="J19" s="307"/>
      <c r="K19" s="308"/>
      <c r="L19" s="309"/>
      <c r="M19" s="310"/>
      <c r="N19" s="310"/>
      <c r="O19" s="310"/>
      <c r="P19" s="310"/>
      <c r="Q19" s="310"/>
      <c r="R19" s="310"/>
      <c r="S19" s="310"/>
      <c r="T19" s="310"/>
      <c r="U19" s="310"/>
      <c r="V19" s="310"/>
      <c r="W19" s="310"/>
      <c r="X19" s="310"/>
      <c r="Y19" s="310"/>
      <c r="Z19" s="310"/>
      <c r="AA19" s="311"/>
      <c r="AB19" s="312"/>
      <c r="AC19" s="313"/>
      <c r="AD19" s="313"/>
      <c r="AE19" s="313"/>
      <c r="AF19" s="307"/>
      <c r="AG19" s="307"/>
      <c r="AH19" s="308"/>
      <c r="AI19" s="312"/>
      <c r="AJ19" s="313"/>
      <c r="AK19" s="313"/>
      <c r="AL19" s="313"/>
      <c r="AM19" s="351" t="str">
        <f>IF(ISBLANK(AF19),"",AF19)</f>
        <v/>
      </c>
      <c r="AN19" s="351"/>
      <c r="AO19" s="350"/>
      <c r="AP19" s="352"/>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row>
    <row r="20" spans="1:68" ht="38.25" hidden="1" customHeight="1" outlineLevel="1" x14ac:dyDescent="0.4">
      <c r="D20" s="306"/>
      <c r="E20" s="307"/>
      <c r="F20" s="307"/>
      <c r="G20" s="307"/>
      <c r="H20" s="307"/>
      <c r="I20" s="307"/>
      <c r="J20" s="307"/>
      <c r="K20" s="308"/>
      <c r="L20" s="309"/>
      <c r="M20" s="310"/>
      <c r="N20" s="310"/>
      <c r="O20" s="310"/>
      <c r="P20" s="310"/>
      <c r="Q20" s="310"/>
      <c r="R20" s="310"/>
      <c r="S20" s="310"/>
      <c r="T20" s="310"/>
      <c r="U20" s="310"/>
      <c r="V20" s="310"/>
      <c r="W20" s="310"/>
      <c r="X20" s="310"/>
      <c r="Y20" s="310"/>
      <c r="Z20" s="310"/>
      <c r="AA20" s="311"/>
      <c r="AB20" s="312"/>
      <c r="AC20" s="313"/>
      <c r="AD20" s="313"/>
      <c r="AE20" s="313"/>
      <c r="AF20" s="307"/>
      <c r="AG20" s="307"/>
      <c r="AH20" s="308"/>
      <c r="AI20" s="312"/>
      <c r="AJ20" s="313"/>
      <c r="AK20" s="313"/>
      <c r="AL20" s="313"/>
      <c r="AM20" s="351" t="str">
        <f>IF(ISBLANK(AF20),"",AF20)</f>
        <v/>
      </c>
      <c r="AN20" s="351"/>
      <c r="AO20" s="350"/>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row>
    <row r="21" spans="1:68" ht="17.25" customHeight="1" collapsed="1" x14ac:dyDescent="0.4">
      <c r="D21" s="1" t="s">
        <v>405</v>
      </c>
    </row>
    <row r="22" spans="1:68" s="91" customFormat="1" ht="17.25" customHeight="1" x14ac:dyDescent="0.4">
      <c r="A22" s="62"/>
      <c r="D22" s="260" t="s">
        <v>855</v>
      </c>
    </row>
    <row r="23" spans="1:68" ht="17.25" customHeight="1" x14ac:dyDescent="0.4">
      <c r="P23" s="44"/>
      <c r="Q23" s="44"/>
      <c r="R23" s="44"/>
      <c r="S23" s="44"/>
      <c r="T23" s="44"/>
      <c r="U23" s="44"/>
      <c r="V23" s="44"/>
      <c r="W23" s="44"/>
      <c r="X23" s="44"/>
      <c r="Y23" s="44"/>
      <c r="Z23" s="44"/>
      <c r="AA23" s="44"/>
      <c r="AB23" s="44"/>
      <c r="AC23" s="44"/>
      <c r="AD23" s="44"/>
      <c r="AE23" s="44"/>
      <c r="AF23" s="44"/>
      <c r="AG23" s="44"/>
      <c r="AH23" s="44"/>
      <c r="AI23" s="44"/>
      <c r="AJ23" s="44"/>
      <c r="AK23" s="44"/>
      <c r="AL23" s="44"/>
      <c r="AM23" s="44"/>
    </row>
    <row r="24" spans="1:68" ht="18" customHeight="1" x14ac:dyDescent="0.4">
      <c r="C24" s="1" t="s">
        <v>386</v>
      </c>
    </row>
    <row r="25" spans="1:68" ht="18" customHeight="1" x14ac:dyDescent="0.4">
      <c r="D25" s="316" t="s">
        <v>310</v>
      </c>
      <c r="E25" s="316"/>
      <c r="F25" s="316"/>
      <c r="G25" s="316"/>
      <c r="H25" s="316"/>
      <c r="I25" s="316"/>
      <c r="J25" s="316"/>
      <c r="K25" s="316"/>
      <c r="L25" s="316"/>
      <c r="M25" s="372" t="s">
        <v>150</v>
      </c>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4"/>
      <c r="AR25" s="328" t="s">
        <v>345</v>
      </c>
      <c r="AS25" s="329"/>
      <c r="AT25" s="329"/>
      <c r="AU25" s="329"/>
      <c r="AV25" s="329"/>
      <c r="AW25" s="316" t="s">
        <v>171</v>
      </c>
      <c r="AX25" s="316"/>
      <c r="AY25" s="316"/>
      <c r="AZ25" s="316"/>
      <c r="BA25" s="316"/>
      <c r="BB25" s="316"/>
      <c r="BC25" s="316"/>
    </row>
    <row r="26" spans="1:68" ht="18" customHeight="1" x14ac:dyDescent="0.4">
      <c r="D26" s="316"/>
      <c r="E26" s="316"/>
      <c r="F26" s="316"/>
      <c r="G26" s="316"/>
      <c r="H26" s="316"/>
      <c r="I26" s="316"/>
      <c r="J26" s="316"/>
      <c r="K26" s="316"/>
      <c r="L26" s="316"/>
      <c r="M26" s="354" t="s">
        <v>153</v>
      </c>
      <c r="N26" s="354"/>
      <c r="O26" s="354"/>
      <c r="P26" s="354"/>
      <c r="Q26" s="354"/>
      <c r="R26" s="354"/>
      <c r="S26" s="354"/>
      <c r="T26" s="325" t="s">
        <v>3</v>
      </c>
      <c r="U26" s="326"/>
      <c r="V26" s="326"/>
      <c r="W26" s="326"/>
      <c r="X26" s="326"/>
      <c r="Y26" s="327"/>
      <c r="Z26" s="325" t="s">
        <v>4</v>
      </c>
      <c r="AA26" s="326"/>
      <c r="AB26" s="326"/>
      <c r="AC26" s="326"/>
      <c r="AD26" s="326"/>
      <c r="AE26" s="327"/>
      <c r="AF26" s="325" t="s">
        <v>5</v>
      </c>
      <c r="AG26" s="326"/>
      <c r="AH26" s="326"/>
      <c r="AI26" s="326"/>
      <c r="AJ26" s="326"/>
      <c r="AK26" s="327"/>
      <c r="AL26" s="325" t="s">
        <v>6</v>
      </c>
      <c r="AM26" s="326"/>
      <c r="AN26" s="326"/>
      <c r="AO26" s="326"/>
      <c r="AP26" s="326"/>
      <c r="AQ26" s="327"/>
      <c r="AR26" s="329"/>
      <c r="AS26" s="329"/>
      <c r="AT26" s="329"/>
      <c r="AU26" s="329"/>
      <c r="AV26" s="329"/>
      <c r="AW26" s="316"/>
      <c r="AX26" s="316"/>
      <c r="AY26" s="316"/>
      <c r="AZ26" s="316"/>
      <c r="BA26" s="316"/>
      <c r="BB26" s="316"/>
      <c r="BC26" s="316"/>
    </row>
    <row r="27" spans="1:68" ht="18" customHeight="1" x14ac:dyDescent="0.4">
      <c r="A27" s="62">
        <v>1</v>
      </c>
      <c r="D27" s="355" t="str">
        <f>IF(ISBLANK(AL10),"",AL10)</f>
        <v/>
      </c>
      <c r="E27" s="355"/>
      <c r="F27" s="355"/>
      <c r="G27" s="355"/>
      <c r="H27" s="355"/>
      <c r="I27" s="355"/>
      <c r="J27" s="355"/>
      <c r="K27" s="355"/>
      <c r="L27" s="355"/>
      <c r="M27" s="315">
        <f>'別添　個票'!AB41</f>
        <v>0</v>
      </c>
      <c r="N27" s="315"/>
      <c r="O27" s="315"/>
      <c r="P27" s="315"/>
      <c r="Q27" s="315"/>
      <c r="R27" s="315"/>
      <c r="S27" s="315"/>
      <c r="T27" s="315">
        <f>'別添　個票'!AG41</f>
        <v>0</v>
      </c>
      <c r="U27" s="315"/>
      <c r="V27" s="315"/>
      <c r="W27" s="315"/>
      <c r="X27" s="315"/>
      <c r="Y27" s="315"/>
      <c r="Z27" s="315">
        <f>'別添　個票'!AL41</f>
        <v>0</v>
      </c>
      <c r="AA27" s="315"/>
      <c r="AB27" s="315"/>
      <c r="AC27" s="315"/>
      <c r="AD27" s="315"/>
      <c r="AE27" s="315"/>
      <c r="AF27" s="315">
        <f>'別添　個票'!AP41</f>
        <v>0</v>
      </c>
      <c r="AG27" s="315"/>
      <c r="AH27" s="315"/>
      <c r="AI27" s="315"/>
      <c r="AJ27" s="315"/>
      <c r="AK27" s="315"/>
      <c r="AL27" s="315">
        <f>'別添　個票'!AT41</f>
        <v>0</v>
      </c>
      <c r="AM27" s="315"/>
      <c r="AN27" s="315"/>
      <c r="AO27" s="315"/>
      <c r="AP27" s="315"/>
      <c r="AQ27" s="315"/>
      <c r="AR27" s="320" t="str">
        <f>IF(ISBLANK('別添　個票'!$AI$12),"",'別添　個票'!$AI$12)</f>
        <v/>
      </c>
      <c r="AS27" s="320"/>
      <c r="AT27" s="320"/>
      <c r="AU27" s="320"/>
      <c r="AV27" s="320"/>
      <c r="AW27" s="319"/>
      <c r="AX27" s="319"/>
      <c r="AY27" s="319"/>
      <c r="AZ27" s="319"/>
      <c r="BA27" s="319"/>
      <c r="BB27" s="319"/>
      <c r="BC27" s="319"/>
    </row>
    <row r="28" spans="1:68" ht="18" customHeight="1" x14ac:dyDescent="0.4">
      <c r="A28" s="62">
        <v>2</v>
      </c>
      <c r="D28" s="317" t="str">
        <f>IF(ISBLANK('別添　個票'!C61),"",'別添　個票'!C61)</f>
        <v/>
      </c>
      <c r="E28" s="317"/>
      <c r="F28" s="317"/>
      <c r="G28" s="317"/>
      <c r="H28" s="317"/>
      <c r="I28" s="317"/>
      <c r="J28" s="317"/>
      <c r="K28" s="317"/>
      <c r="L28" s="317"/>
      <c r="M28" s="315">
        <f>IF(ISBLANK('別添　個票'!$AB$90),"",'別添　個票'!$AB$90)</f>
        <v>0</v>
      </c>
      <c r="N28" s="315"/>
      <c r="O28" s="315"/>
      <c r="P28" s="315"/>
      <c r="Q28" s="315"/>
      <c r="R28" s="315"/>
      <c r="S28" s="315"/>
      <c r="T28" s="315">
        <f>IF(ISBLANK('別添　個票'!$AG$90),"",'別添　個票'!$AG$90)</f>
        <v>0</v>
      </c>
      <c r="U28" s="315"/>
      <c r="V28" s="315"/>
      <c r="W28" s="315"/>
      <c r="X28" s="315"/>
      <c r="Y28" s="315"/>
      <c r="Z28" s="315">
        <f>IF(ISBLANK('別添　個票'!$AL$90),"",'別添　個票'!$AL$90)</f>
        <v>0</v>
      </c>
      <c r="AA28" s="315"/>
      <c r="AB28" s="315"/>
      <c r="AC28" s="315"/>
      <c r="AD28" s="315"/>
      <c r="AE28" s="315"/>
      <c r="AF28" s="315">
        <f>IF(ISBLANK('別添　個票'!$AP$90),"",'別添　個票'!$AP$90)</f>
        <v>0</v>
      </c>
      <c r="AG28" s="315"/>
      <c r="AH28" s="315"/>
      <c r="AI28" s="315"/>
      <c r="AJ28" s="315"/>
      <c r="AK28" s="315"/>
      <c r="AL28" s="315">
        <f>IF(ISBLANK('別添　個票'!$AT$90),"",'別添　個票'!$AT$90)</f>
        <v>0</v>
      </c>
      <c r="AM28" s="315"/>
      <c r="AN28" s="315"/>
      <c r="AO28" s="315"/>
      <c r="AP28" s="315"/>
      <c r="AQ28" s="315"/>
      <c r="AR28" s="320" t="str">
        <f>IF(ISBLANK('別添　個票'!$AI$61),"",'別添　個票'!$AI$61)</f>
        <v/>
      </c>
      <c r="AS28" s="320"/>
      <c r="AT28" s="320"/>
      <c r="AU28" s="320"/>
      <c r="AV28" s="320"/>
      <c r="AW28" s="319"/>
      <c r="AX28" s="319"/>
      <c r="AY28" s="319"/>
      <c r="AZ28" s="319"/>
      <c r="BA28" s="319"/>
      <c r="BB28" s="319"/>
      <c r="BC28" s="319"/>
    </row>
    <row r="29" spans="1:68" ht="18" customHeight="1" x14ac:dyDescent="0.4">
      <c r="A29" s="62">
        <v>3</v>
      </c>
      <c r="D29" s="317" t="str">
        <f>IF(ISBLANK('別添　個票'!C110),"",'別添　個票'!C110)</f>
        <v/>
      </c>
      <c r="E29" s="317"/>
      <c r="F29" s="317"/>
      <c r="G29" s="317"/>
      <c r="H29" s="317"/>
      <c r="I29" s="317"/>
      <c r="J29" s="317"/>
      <c r="K29" s="317"/>
      <c r="L29" s="317"/>
      <c r="M29" s="315">
        <f>IF(ISBLANK('別添　個票'!$AB$139),"",'別添　個票'!$AB$139)</f>
        <v>0</v>
      </c>
      <c r="N29" s="315"/>
      <c r="O29" s="315"/>
      <c r="P29" s="315"/>
      <c r="Q29" s="315"/>
      <c r="R29" s="315"/>
      <c r="S29" s="315"/>
      <c r="T29" s="315">
        <f>IF(ISBLANK('別添　個票'!$AG$139),"",'別添　個票'!$AG$139)</f>
        <v>0</v>
      </c>
      <c r="U29" s="315"/>
      <c r="V29" s="315"/>
      <c r="W29" s="315"/>
      <c r="X29" s="315"/>
      <c r="Y29" s="315"/>
      <c r="Z29" s="315">
        <f>IF(ISBLANK('別添　個票'!$AL$139),"",'別添　個票'!$AL$139)</f>
        <v>0</v>
      </c>
      <c r="AA29" s="315"/>
      <c r="AB29" s="315"/>
      <c r="AC29" s="315"/>
      <c r="AD29" s="315"/>
      <c r="AE29" s="315"/>
      <c r="AF29" s="315">
        <f>IF(ISBLANK('別添　個票'!$AP$139),"",'別添　個票'!$AP$139)</f>
        <v>0</v>
      </c>
      <c r="AG29" s="315"/>
      <c r="AH29" s="315"/>
      <c r="AI29" s="315"/>
      <c r="AJ29" s="315"/>
      <c r="AK29" s="315"/>
      <c r="AL29" s="315">
        <f>IF(ISBLANK('別添　個票'!$AT$139),"",'別添　個票'!$AT$139)</f>
        <v>0</v>
      </c>
      <c r="AM29" s="315"/>
      <c r="AN29" s="315"/>
      <c r="AO29" s="315"/>
      <c r="AP29" s="315"/>
      <c r="AQ29" s="315"/>
      <c r="AR29" s="320" t="str">
        <f>IF(ISBLANK('別添　個票'!$AI$110),"",'別添　個票'!$AI$110)</f>
        <v/>
      </c>
      <c r="AS29" s="320"/>
      <c r="AT29" s="320"/>
      <c r="AU29" s="320"/>
      <c r="AV29" s="320"/>
      <c r="AW29" s="319"/>
      <c r="AX29" s="319"/>
      <c r="AY29" s="319"/>
      <c r="AZ29" s="319"/>
      <c r="BA29" s="319"/>
      <c r="BB29" s="319"/>
      <c r="BC29" s="319"/>
    </row>
    <row r="30" spans="1:68" ht="18" customHeight="1" x14ac:dyDescent="0.4">
      <c r="A30" s="62">
        <v>4</v>
      </c>
      <c r="D30" s="382" t="str">
        <f>IF(ISBLANK('別添　個票'!C159),"",'別添　個票'!C159)</f>
        <v/>
      </c>
      <c r="E30" s="382"/>
      <c r="F30" s="382"/>
      <c r="G30" s="382"/>
      <c r="H30" s="382"/>
      <c r="I30" s="382"/>
      <c r="J30" s="382"/>
      <c r="K30" s="382"/>
      <c r="L30" s="382"/>
      <c r="M30" s="314">
        <f>IF(ISBLANK('別添　個票'!$AB$188),"",'別添　個票'!$AB$188)</f>
        <v>0</v>
      </c>
      <c r="N30" s="314"/>
      <c r="O30" s="314"/>
      <c r="P30" s="314"/>
      <c r="Q30" s="314"/>
      <c r="R30" s="314"/>
      <c r="S30" s="314"/>
      <c r="T30" s="314">
        <f>IF(ISBLANK('別添　個票'!$AG$188),"",'別添　個票'!$AG$188)</f>
        <v>0</v>
      </c>
      <c r="U30" s="314"/>
      <c r="V30" s="314"/>
      <c r="W30" s="314"/>
      <c r="X30" s="314"/>
      <c r="Y30" s="314"/>
      <c r="Z30" s="314">
        <f>IF(ISBLANK('別添　個票'!$AL$188),"",'別添　個票'!$AL$188)</f>
        <v>0</v>
      </c>
      <c r="AA30" s="314"/>
      <c r="AB30" s="314"/>
      <c r="AC30" s="314"/>
      <c r="AD30" s="314"/>
      <c r="AE30" s="314"/>
      <c r="AF30" s="314">
        <f>IF(ISBLANK('別添　個票'!$AP$188),"",'別添　個票'!$AP$188)</f>
        <v>0</v>
      </c>
      <c r="AG30" s="314"/>
      <c r="AH30" s="314"/>
      <c r="AI30" s="314"/>
      <c r="AJ30" s="314"/>
      <c r="AK30" s="314"/>
      <c r="AL30" s="314">
        <f>IF(ISBLANK('別添　個票'!$AT$188),"",'別添　個票'!$AT$188)</f>
        <v>0</v>
      </c>
      <c r="AM30" s="314"/>
      <c r="AN30" s="314"/>
      <c r="AO30" s="314"/>
      <c r="AP30" s="314"/>
      <c r="AQ30" s="314"/>
      <c r="AR30" s="324" t="str">
        <f>IF(ISBLANK('別添　個票'!$AI$159),"",'別添　個票'!$AI$159)</f>
        <v/>
      </c>
      <c r="AS30" s="324"/>
      <c r="AT30" s="324"/>
      <c r="AU30" s="324"/>
      <c r="AV30" s="324"/>
      <c r="AW30" s="318"/>
      <c r="AX30" s="318"/>
      <c r="AY30" s="318"/>
      <c r="AZ30" s="318"/>
      <c r="BA30" s="318"/>
      <c r="BB30" s="318"/>
      <c r="BC30" s="318"/>
    </row>
    <row r="31" spans="1:68" ht="18" customHeight="1" thickBot="1" x14ac:dyDescent="0.45">
      <c r="A31" s="62">
        <v>5</v>
      </c>
      <c r="D31" s="317" t="str">
        <f>IF(ISBLANK('別添　個票'!C208),"",'別添　個票'!C208)</f>
        <v/>
      </c>
      <c r="E31" s="317"/>
      <c r="F31" s="317"/>
      <c r="G31" s="317"/>
      <c r="H31" s="317"/>
      <c r="I31" s="317"/>
      <c r="J31" s="317"/>
      <c r="K31" s="317"/>
      <c r="L31" s="317"/>
      <c r="M31" s="315">
        <f>IF(ISBLANK('別添　個票'!$AB$237),"",'別添　個票'!$AB$237)</f>
        <v>0</v>
      </c>
      <c r="N31" s="315"/>
      <c r="O31" s="315"/>
      <c r="P31" s="315"/>
      <c r="Q31" s="315"/>
      <c r="R31" s="315"/>
      <c r="S31" s="315"/>
      <c r="T31" s="315">
        <f>IF(ISBLANK('別添　個票'!$AG$237),"",'別添　個票'!$AG$237)</f>
        <v>0</v>
      </c>
      <c r="U31" s="315"/>
      <c r="V31" s="315"/>
      <c r="W31" s="315"/>
      <c r="X31" s="315"/>
      <c r="Y31" s="315"/>
      <c r="Z31" s="315">
        <f>IF(ISBLANK('別添　個票'!$AL$237),"",'別添　個票'!$AL$237)</f>
        <v>0</v>
      </c>
      <c r="AA31" s="315"/>
      <c r="AB31" s="315"/>
      <c r="AC31" s="315"/>
      <c r="AD31" s="315"/>
      <c r="AE31" s="315"/>
      <c r="AF31" s="315">
        <f>IF(ISBLANK('別添　個票'!$AP$237),"",'別添　個票'!$AP$237)</f>
        <v>0</v>
      </c>
      <c r="AG31" s="315"/>
      <c r="AH31" s="315"/>
      <c r="AI31" s="315"/>
      <c r="AJ31" s="315"/>
      <c r="AK31" s="315"/>
      <c r="AL31" s="315">
        <f>IF(ISBLANK('別添　個票'!$AT$237),"",'別添　個票'!$AT$237)</f>
        <v>0</v>
      </c>
      <c r="AM31" s="315"/>
      <c r="AN31" s="315"/>
      <c r="AO31" s="315"/>
      <c r="AP31" s="315"/>
      <c r="AQ31" s="315"/>
      <c r="AR31" s="320" t="str">
        <f>IF(ISBLANK('別添　個票'!$AI$208),"",'別添　個票'!$AI$208)</f>
        <v/>
      </c>
      <c r="AS31" s="320"/>
      <c r="AT31" s="320"/>
      <c r="AU31" s="320"/>
      <c r="AV31" s="320"/>
      <c r="AW31" s="319"/>
      <c r="AX31" s="319"/>
      <c r="AY31" s="319"/>
      <c r="AZ31" s="319"/>
      <c r="BA31" s="319"/>
      <c r="BB31" s="319"/>
      <c r="BC31" s="319"/>
    </row>
    <row r="32" spans="1:68" s="60" customFormat="1" ht="18" hidden="1" customHeight="1" x14ac:dyDescent="0.4">
      <c r="A32" s="62">
        <v>6</v>
      </c>
      <c r="D32" s="383" t="str">
        <f>IF(ISBLANK('別添　個票'!$C$257),"",'別添　個票'!$C$257)</f>
        <v/>
      </c>
      <c r="E32" s="383"/>
      <c r="F32" s="383"/>
      <c r="G32" s="383"/>
      <c r="H32" s="383"/>
      <c r="I32" s="383"/>
      <c r="J32" s="383"/>
      <c r="K32" s="383"/>
      <c r="L32" s="383"/>
      <c r="M32" s="334">
        <f>IF(ISBLANK('別添　個票'!$AB$286),"",'別添　個票'!$AB$286)</f>
        <v>0</v>
      </c>
      <c r="N32" s="334"/>
      <c r="O32" s="334"/>
      <c r="P32" s="334"/>
      <c r="Q32" s="334"/>
      <c r="R32" s="334"/>
      <c r="S32" s="334"/>
      <c r="T32" s="334">
        <f>IF(ISBLANK('別添　個票'!$AG$286),"",'別添　個票'!$AG$286)</f>
        <v>0</v>
      </c>
      <c r="U32" s="334"/>
      <c r="V32" s="334"/>
      <c r="W32" s="334"/>
      <c r="X32" s="334"/>
      <c r="Y32" s="334"/>
      <c r="Z32" s="334">
        <f>IF(ISBLANK('別添　個票'!$AL$286),"",'別添　個票'!$AL$286)</f>
        <v>0</v>
      </c>
      <c r="AA32" s="334"/>
      <c r="AB32" s="334"/>
      <c r="AC32" s="334"/>
      <c r="AD32" s="334"/>
      <c r="AE32" s="384"/>
      <c r="AF32" s="334">
        <f>IF(ISBLANK('別添　個票'!$AP$286),"",'別添　個票'!$AP$286)</f>
        <v>0</v>
      </c>
      <c r="AG32" s="334"/>
      <c r="AH32" s="334"/>
      <c r="AI32" s="334"/>
      <c r="AJ32" s="334"/>
      <c r="AK32" s="334"/>
      <c r="AL32" s="334">
        <f>IF(ISBLANK('別添　個票'!$AT$286),"",'別添　個票'!$AT$286)</f>
        <v>0</v>
      </c>
      <c r="AM32" s="334"/>
      <c r="AN32" s="334"/>
      <c r="AO32" s="334"/>
      <c r="AP32" s="334"/>
      <c r="AQ32" s="334"/>
      <c r="AR32" s="332" t="str">
        <f>IF(ISBLANK('別添　個票'!$AI$257),"",'別添　個票'!$AI$257)</f>
        <v/>
      </c>
      <c r="AS32" s="332"/>
      <c r="AT32" s="332"/>
      <c r="AU32" s="332"/>
      <c r="AV32" s="332"/>
      <c r="AW32" s="323"/>
      <c r="AX32" s="323"/>
      <c r="AY32" s="323"/>
      <c r="AZ32" s="323"/>
      <c r="BA32" s="323"/>
      <c r="BB32" s="323"/>
      <c r="BC32" s="323"/>
    </row>
    <row r="33" spans="1:85" s="60" customFormat="1" ht="18" hidden="1" customHeight="1" x14ac:dyDescent="0.4">
      <c r="A33" s="62">
        <v>7</v>
      </c>
      <c r="D33" s="317" t="str">
        <f>IF(ISBLANK('別添　個票'!$C$306),"",'別添　個票'!$C$306)</f>
        <v/>
      </c>
      <c r="E33" s="317"/>
      <c r="F33" s="317"/>
      <c r="G33" s="317"/>
      <c r="H33" s="317"/>
      <c r="I33" s="317"/>
      <c r="J33" s="317"/>
      <c r="K33" s="317"/>
      <c r="L33" s="317"/>
      <c r="M33" s="315">
        <f>IF(ISBLANK('別添　個票'!$AB$335),"",'別添　個票'!$AB$335)</f>
        <v>0</v>
      </c>
      <c r="N33" s="315"/>
      <c r="O33" s="315"/>
      <c r="P33" s="315"/>
      <c r="Q33" s="315"/>
      <c r="R33" s="315"/>
      <c r="S33" s="315"/>
      <c r="T33" s="315">
        <f>IF(ISBLANK('別添　個票'!$AG$335),"",'別添　個票'!$AG$335)</f>
        <v>0</v>
      </c>
      <c r="U33" s="315"/>
      <c r="V33" s="315"/>
      <c r="W33" s="315"/>
      <c r="X33" s="315"/>
      <c r="Y33" s="315"/>
      <c r="Z33" s="315">
        <f>IF(ISBLANK('別添　個票'!$AL$335),"",'別添　個票'!$AL$335)</f>
        <v>0</v>
      </c>
      <c r="AA33" s="315"/>
      <c r="AB33" s="315"/>
      <c r="AC33" s="315"/>
      <c r="AD33" s="315"/>
      <c r="AE33" s="333"/>
      <c r="AF33" s="315">
        <f>IF(ISBLANK('別添　個票'!$AP$335),"",'別添　個票'!$AP$335)</f>
        <v>0</v>
      </c>
      <c r="AG33" s="315"/>
      <c r="AH33" s="315"/>
      <c r="AI33" s="315"/>
      <c r="AJ33" s="315"/>
      <c r="AK33" s="315"/>
      <c r="AL33" s="315">
        <f>IF(ISBLANK('別添　個票'!$AT$335),"",'別添　個票'!$AT$335)</f>
        <v>0</v>
      </c>
      <c r="AM33" s="315"/>
      <c r="AN33" s="315"/>
      <c r="AO33" s="315"/>
      <c r="AP33" s="315"/>
      <c r="AQ33" s="315"/>
      <c r="AR33" s="320" t="str">
        <f>IF(ISBLANK('別添　個票'!$AI$306),"",'別添　個票'!$AI$306)</f>
        <v/>
      </c>
      <c r="AS33" s="320"/>
      <c r="AT33" s="320"/>
      <c r="AU33" s="320"/>
      <c r="AV33" s="320"/>
      <c r="AW33" s="319"/>
      <c r="AX33" s="319"/>
      <c r="AY33" s="319"/>
      <c r="AZ33" s="319"/>
      <c r="BA33" s="319"/>
      <c r="BB33" s="319"/>
      <c r="BC33" s="319"/>
    </row>
    <row r="34" spans="1:85" s="60" customFormat="1" ht="18" hidden="1" customHeight="1" x14ac:dyDescent="0.4">
      <c r="A34" s="62">
        <v>8</v>
      </c>
      <c r="D34" s="317" t="str">
        <f>IF(ISBLANK('別添　個票'!$C$355),"",'別添　個票'!$C$355)</f>
        <v/>
      </c>
      <c r="E34" s="317"/>
      <c r="F34" s="317"/>
      <c r="G34" s="317"/>
      <c r="H34" s="317"/>
      <c r="I34" s="317"/>
      <c r="J34" s="317"/>
      <c r="K34" s="317"/>
      <c r="L34" s="317"/>
      <c r="M34" s="315">
        <f>IF(ISBLANK('別添　個票'!$AB$384),"",'別添　個票'!$AB$384)</f>
        <v>0</v>
      </c>
      <c r="N34" s="315"/>
      <c r="O34" s="315"/>
      <c r="P34" s="315"/>
      <c r="Q34" s="315"/>
      <c r="R34" s="315"/>
      <c r="S34" s="315"/>
      <c r="T34" s="315">
        <f>IF(ISBLANK('別添　個票'!$AG$384),"",'別添　個票'!$AG$384)</f>
        <v>0</v>
      </c>
      <c r="U34" s="315"/>
      <c r="V34" s="315"/>
      <c r="W34" s="315"/>
      <c r="X34" s="315"/>
      <c r="Y34" s="315"/>
      <c r="Z34" s="315">
        <f>IF(ISBLANK('別添　個票'!$AL$384),"",'別添　個票'!$AL$384)</f>
        <v>0</v>
      </c>
      <c r="AA34" s="315"/>
      <c r="AB34" s="315"/>
      <c r="AC34" s="315"/>
      <c r="AD34" s="315"/>
      <c r="AE34" s="333"/>
      <c r="AF34" s="315">
        <f>IF(ISBLANK('別添　個票'!$AP$384),"",'別添　個票'!$AP$384)</f>
        <v>0</v>
      </c>
      <c r="AG34" s="315"/>
      <c r="AH34" s="315"/>
      <c r="AI34" s="315"/>
      <c r="AJ34" s="315"/>
      <c r="AK34" s="315"/>
      <c r="AL34" s="315">
        <f>IF(ISBLANK('別添　個票'!$AT$384),"",'別添　個票'!$AT$384)</f>
        <v>0</v>
      </c>
      <c r="AM34" s="315"/>
      <c r="AN34" s="315"/>
      <c r="AO34" s="315"/>
      <c r="AP34" s="315"/>
      <c r="AQ34" s="315"/>
      <c r="AR34" s="320" t="str">
        <f>IF(ISBLANK('別添　個票'!$AI$355),"",'別添　個票'!$AI$355)</f>
        <v/>
      </c>
      <c r="AS34" s="320"/>
      <c r="AT34" s="320"/>
      <c r="AU34" s="320"/>
      <c r="AV34" s="320"/>
      <c r="AW34" s="319"/>
      <c r="AX34" s="319"/>
      <c r="AY34" s="319"/>
      <c r="AZ34" s="319"/>
      <c r="BA34" s="319"/>
      <c r="BB34" s="319"/>
      <c r="BC34" s="319"/>
    </row>
    <row r="35" spans="1:85" s="60" customFormat="1" ht="18" hidden="1" customHeight="1" x14ac:dyDescent="0.4">
      <c r="A35" s="62">
        <v>9</v>
      </c>
      <c r="D35" s="317" t="str">
        <f>IF(ISBLANK('別添　個票'!$C$403),"",'別添　個票'!$C$403)</f>
        <v/>
      </c>
      <c r="E35" s="317"/>
      <c r="F35" s="317"/>
      <c r="G35" s="317"/>
      <c r="H35" s="317"/>
      <c r="I35" s="317"/>
      <c r="J35" s="317"/>
      <c r="K35" s="317"/>
      <c r="L35" s="317"/>
      <c r="M35" s="315">
        <f>IF(ISBLANK('別添　個票'!$AB$432),"",'別添　個票'!$AB$432)</f>
        <v>0</v>
      </c>
      <c r="N35" s="315"/>
      <c r="O35" s="315"/>
      <c r="P35" s="315"/>
      <c r="Q35" s="315"/>
      <c r="R35" s="315"/>
      <c r="S35" s="315"/>
      <c r="T35" s="315">
        <f>IF(ISBLANK('別添　個票'!$AG$432),"",'別添　個票'!$AG$432)</f>
        <v>0</v>
      </c>
      <c r="U35" s="315"/>
      <c r="V35" s="315"/>
      <c r="W35" s="315"/>
      <c r="X35" s="315"/>
      <c r="Y35" s="315"/>
      <c r="Z35" s="315">
        <f>IF(ISBLANK('別添　個票'!$AL$432),"",'別添　個票'!$AL$432)</f>
        <v>0</v>
      </c>
      <c r="AA35" s="315"/>
      <c r="AB35" s="315"/>
      <c r="AC35" s="315"/>
      <c r="AD35" s="315"/>
      <c r="AE35" s="333"/>
      <c r="AF35" s="315">
        <f>IF(ISBLANK('別添　個票'!$AP$432),"",'別添　個票'!$AP$432)</f>
        <v>0</v>
      </c>
      <c r="AG35" s="315"/>
      <c r="AH35" s="315"/>
      <c r="AI35" s="315"/>
      <c r="AJ35" s="315"/>
      <c r="AK35" s="315"/>
      <c r="AL35" s="315">
        <f>IF(ISBLANK('別添　個票'!$AT$432),"",'別添　個票'!$AT$432)</f>
        <v>0</v>
      </c>
      <c r="AM35" s="315"/>
      <c r="AN35" s="315"/>
      <c r="AO35" s="315"/>
      <c r="AP35" s="315"/>
      <c r="AQ35" s="315"/>
      <c r="AR35" s="320" t="str">
        <f>IF(ISBLANK('別添　個票'!$AI$403),"",'別添　個票'!$AI$403)</f>
        <v/>
      </c>
      <c r="AS35" s="320"/>
      <c r="AT35" s="320"/>
      <c r="AU35" s="320"/>
      <c r="AV35" s="320"/>
      <c r="AW35" s="319"/>
      <c r="AX35" s="319"/>
      <c r="AY35" s="319"/>
      <c r="AZ35" s="319"/>
      <c r="BA35" s="319"/>
      <c r="BB35" s="319"/>
      <c r="BC35" s="319"/>
    </row>
    <row r="36" spans="1:85" s="60" customFormat="1" ht="18" hidden="1" customHeight="1" thickBot="1" x14ac:dyDescent="0.45">
      <c r="A36" s="62">
        <v>10</v>
      </c>
      <c r="D36" s="386" t="str">
        <f>IF(ISBLANK('別添　個票'!$C$452),"",'別添　個票'!$C$452)</f>
        <v/>
      </c>
      <c r="E36" s="386"/>
      <c r="F36" s="386"/>
      <c r="G36" s="386"/>
      <c r="H36" s="386"/>
      <c r="I36" s="386"/>
      <c r="J36" s="386"/>
      <c r="K36" s="386"/>
      <c r="L36" s="386"/>
      <c r="M36" s="387">
        <f>IF(ISBLANK('別添　個票'!$AB$481),"",'別添　個票'!$AB$481)</f>
        <v>0</v>
      </c>
      <c r="N36" s="387"/>
      <c r="O36" s="387"/>
      <c r="P36" s="387"/>
      <c r="Q36" s="387"/>
      <c r="R36" s="387"/>
      <c r="S36" s="387"/>
      <c r="T36" s="387">
        <f>IF(ISBLANK('別添　個票'!$AG$481),"",'別添　個票'!$AG$481)</f>
        <v>0</v>
      </c>
      <c r="U36" s="387"/>
      <c r="V36" s="387"/>
      <c r="W36" s="387"/>
      <c r="X36" s="387"/>
      <c r="Y36" s="387"/>
      <c r="Z36" s="387">
        <f>IF(ISBLANK('別添　個票'!$AL$481),"",'別添　個票'!$AL$481)</f>
        <v>0</v>
      </c>
      <c r="AA36" s="387"/>
      <c r="AB36" s="387"/>
      <c r="AC36" s="387"/>
      <c r="AD36" s="387"/>
      <c r="AE36" s="388"/>
      <c r="AF36" s="387">
        <f>IF(ISBLANK('別添　個票'!$AP$481),"",'別添　個票'!$AP$481)</f>
        <v>0</v>
      </c>
      <c r="AG36" s="387"/>
      <c r="AH36" s="387"/>
      <c r="AI36" s="387"/>
      <c r="AJ36" s="387"/>
      <c r="AK36" s="387"/>
      <c r="AL36" s="387">
        <f>IF(ISBLANK('別添　個票'!$AT$481),"",'別添　個票'!$AT$481)</f>
        <v>0</v>
      </c>
      <c r="AM36" s="387"/>
      <c r="AN36" s="387"/>
      <c r="AO36" s="387"/>
      <c r="AP36" s="387"/>
      <c r="AQ36" s="387"/>
      <c r="AR36" s="389" t="str">
        <f>IF(ISBLANK('別添　個票'!$AI$452),"",'別添　個票'!$AI$452)</f>
        <v/>
      </c>
      <c r="AS36" s="389"/>
      <c r="AT36" s="389"/>
      <c r="AU36" s="389"/>
      <c r="AV36" s="389"/>
      <c r="AW36" s="390"/>
      <c r="AX36" s="390"/>
      <c r="AY36" s="390"/>
      <c r="AZ36" s="390"/>
      <c r="BA36" s="390"/>
      <c r="BB36" s="390"/>
      <c r="BC36" s="390"/>
    </row>
    <row r="37" spans="1:85" ht="18" customHeight="1" thickTop="1" x14ac:dyDescent="0.4">
      <c r="D37" s="359" t="s">
        <v>8</v>
      </c>
      <c r="E37" s="360"/>
      <c r="F37" s="360"/>
      <c r="G37" s="360"/>
      <c r="H37" s="360"/>
      <c r="I37" s="360"/>
      <c r="J37" s="360"/>
      <c r="K37" s="360"/>
      <c r="L37" s="360"/>
      <c r="M37" s="331">
        <f>SUM(M27:M36)</f>
        <v>0</v>
      </c>
      <c r="N37" s="331"/>
      <c r="O37" s="331"/>
      <c r="P37" s="331"/>
      <c r="Q37" s="331"/>
      <c r="R37" s="331"/>
      <c r="S37" s="331"/>
      <c r="T37" s="331">
        <f>SUM(T27:T36)</f>
        <v>0</v>
      </c>
      <c r="U37" s="331"/>
      <c r="V37" s="331"/>
      <c r="W37" s="331"/>
      <c r="X37" s="331"/>
      <c r="Y37" s="331"/>
      <c r="Z37" s="331">
        <f t="shared" ref="Z37" si="0">SUM(Z27:Z36)</f>
        <v>0</v>
      </c>
      <c r="AA37" s="331"/>
      <c r="AB37" s="331"/>
      <c r="AC37" s="331"/>
      <c r="AD37" s="331"/>
      <c r="AE37" s="331"/>
      <c r="AF37" s="331">
        <f t="shared" ref="AF37" si="1">SUM(AF27:AF36)</f>
        <v>0</v>
      </c>
      <c r="AG37" s="331"/>
      <c r="AH37" s="331"/>
      <c r="AI37" s="331"/>
      <c r="AJ37" s="331"/>
      <c r="AK37" s="331"/>
      <c r="AL37" s="331">
        <f>SUM(AL27:AL36)</f>
        <v>0</v>
      </c>
      <c r="AM37" s="331"/>
      <c r="AN37" s="331"/>
      <c r="AO37" s="331"/>
      <c r="AP37" s="331"/>
      <c r="AQ37" s="331"/>
      <c r="AR37" s="330"/>
      <c r="AS37" s="330"/>
      <c r="AT37" s="330"/>
      <c r="AU37" s="330"/>
      <c r="AV37" s="330"/>
      <c r="AW37" s="322"/>
      <c r="AX37" s="322"/>
      <c r="AY37" s="322"/>
      <c r="AZ37" s="322"/>
      <c r="BA37" s="322"/>
      <c r="BB37" s="322"/>
      <c r="BC37" s="322"/>
    </row>
    <row r="38" spans="1:85" ht="18" customHeight="1" x14ac:dyDescent="0.4">
      <c r="C38" s="91"/>
      <c r="D38" s="91" t="s">
        <v>409</v>
      </c>
      <c r="E38" s="91"/>
      <c r="F38" s="8"/>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row>
    <row r="39" spans="1:85" ht="18" customHeight="1" x14ac:dyDescent="0.4">
      <c r="C39" s="91"/>
      <c r="D39" s="64" t="s">
        <v>410</v>
      </c>
      <c r="E39" s="7"/>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row>
    <row r="40" spans="1:85" ht="18" customHeight="1" x14ac:dyDescent="0.4">
      <c r="C40" s="91"/>
      <c r="D40" s="7"/>
      <c r="E40" s="7"/>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row>
    <row r="41" spans="1:85" ht="22.5" customHeight="1" x14ac:dyDescent="0.4">
      <c r="C41" s="91" t="s">
        <v>392</v>
      </c>
      <c r="D41" s="91"/>
      <c r="E41" s="91"/>
      <c r="F41" s="91"/>
      <c r="G41" s="91"/>
      <c r="H41" s="91"/>
      <c r="I41" s="91"/>
      <c r="J41" s="91"/>
      <c r="K41" s="91"/>
      <c r="L41" s="91"/>
      <c r="M41" s="91"/>
      <c r="N41" s="91"/>
      <c r="O41" s="91"/>
      <c r="P41" s="91"/>
      <c r="Q41" s="254"/>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row>
    <row r="42" spans="1:85" ht="18" customHeight="1" x14ac:dyDescent="0.4">
      <c r="C42" s="91"/>
      <c r="D42" s="255" t="s">
        <v>394</v>
      </c>
      <c r="E42" s="7"/>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row>
    <row r="43" spans="1:85" ht="18" customHeight="1" x14ac:dyDescent="0.4">
      <c r="C43" s="91"/>
      <c r="D43" s="7"/>
      <c r="E43" s="7"/>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row>
    <row r="44" spans="1:85" s="4" customFormat="1" ht="18.75" x14ac:dyDescent="0.4">
      <c r="A44" s="63"/>
      <c r="B44" s="5"/>
      <c r="C44" s="92" t="s">
        <v>395</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row>
    <row r="45" spans="1:85" s="4" customFormat="1" ht="23.25" customHeight="1" x14ac:dyDescent="0.4">
      <c r="A45" s="63"/>
      <c r="B45" s="5"/>
      <c r="C45" s="92"/>
      <c r="D45" s="378" t="s">
        <v>383</v>
      </c>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80"/>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row>
    <row r="46" spans="1:85" s="4" customFormat="1" ht="18" customHeight="1" x14ac:dyDescent="0.4">
      <c r="A46" s="63"/>
      <c r="B46" s="5"/>
      <c r="C46" s="92"/>
      <c r="D46" s="9" t="s">
        <v>363</v>
      </c>
      <c r="E46" s="377" t="s">
        <v>162</v>
      </c>
      <c r="F46" s="377"/>
      <c r="G46" s="377"/>
      <c r="H46" s="377"/>
      <c r="I46" s="377"/>
      <c r="J46" s="377"/>
      <c r="K46" s="377"/>
      <c r="L46" s="377"/>
      <c r="M46" s="377"/>
      <c r="N46" s="377"/>
      <c r="O46" s="377"/>
      <c r="P46" s="377"/>
      <c r="Q46" s="377"/>
      <c r="R46" s="377"/>
      <c r="S46" s="377"/>
      <c r="T46" s="377"/>
      <c r="U46" s="377"/>
      <c r="V46" s="377"/>
      <c r="W46" s="94"/>
      <c r="X46" s="94"/>
      <c r="Y46" s="94"/>
      <c r="Z46" s="94"/>
      <c r="AA46" s="94"/>
      <c r="AB46" s="94"/>
      <c r="AC46" s="94"/>
      <c r="AD46" s="94"/>
      <c r="AE46" s="94"/>
      <c r="AF46" s="94"/>
      <c r="AG46" s="94"/>
      <c r="AH46" s="94"/>
      <c r="AI46" s="94"/>
      <c r="AJ46" s="94"/>
      <c r="AK46" s="94"/>
      <c r="AL46" s="94"/>
      <c r="AM46" s="94"/>
      <c r="AN46" s="256"/>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row>
    <row r="47" spans="1:85" s="4" customFormat="1" ht="18" customHeight="1" x14ac:dyDescent="0.4">
      <c r="A47" s="63"/>
      <c r="B47" s="5"/>
      <c r="C47" s="92"/>
      <c r="D47" s="9" t="s">
        <v>363</v>
      </c>
      <c r="E47" s="377" t="s">
        <v>384</v>
      </c>
      <c r="F47" s="377"/>
      <c r="G47" s="377"/>
      <c r="H47" s="377"/>
      <c r="I47" s="377"/>
      <c r="J47" s="377"/>
      <c r="K47" s="377"/>
      <c r="L47" s="377"/>
      <c r="M47" s="377"/>
      <c r="N47" s="377"/>
      <c r="O47" s="377"/>
      <c r="P47" s="377"/>
      <c r="Q47" s="377"/>
      <c r="R47" s="377"/>
      <c r="S47" s="377"/>
      <c r="T47" s="377"/>
      <c r="U47" s="377"/>
      <c r="V47" s="377"/>
      <c r="W47" s="257" t="s">
        <v>365</v>
      </c>
      <c r="X47" s="381"/>
      <c r="Y47" s="381"/>
      <c r="Z47" s="381"/>
      <c r="AA47" s="381"/>
      <c r="AB47" s="381"/>
      <c r="AC47" s="381"/>
      <c r="AD47" s="381"/>
      <c r="AE47" s="381"/>
      <c r="AF47" s="381"/>
      <c r="AG47" s="381"/>
      <c r="AH47" s="381"/>
      <c r="AI47" s="381"/>
      <c r="AJ47" s="381"/>
      <c r="AK47" s="381"/>
      <c r="AL47" s="381"/>
      <c r="AM47" s="92" t="s">
        <v>366</v>
      </c>
      <c r="AN47" s="256"/>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row>
    <row r="48" spans="1:85" s="4" customFormat="1" ht="18" customHeight="1" x14ac:dyDescent="0.4">
      <c r="A48" s="63"/>
      <c r="B48" s="5"/>
      <c r="C48" s="92"/>
      <c r="D48" s="9" t="s">
        <v>363</v>
      </c>
      <c r="E48" s="377" t="s">
        <v>164</v>
      </c>
      <c r="F48" s="377"/>
      <c r="G48" s="377"/>
      <c r="H48" s="377"/>
      <c r="I48" s="377"/>
      <c r="J48" s="377"/>
      <c r="K48" s="377"/>
      <c r="L48" s="377"/>
      <c r="M48" s="377"/>
      <c r="N48" s="377"/>
      <c r="O48" s="377"/>
      <c r="P48" s="377"/>
      <c r="Q48" s="377"/>
      <c r="R48" s="377"/>
      <c r="S48" s="377"/>
      <c r="T48" s="377"/>
      <c r="U48" s="377"/>
      <c r="V48" s="377"/>
      <c r="W48" s="94"/>
      <c r="X48" s="92"/>
      <c r="Y48" s="92"/>
      <c r="Z48" s="92"/>
      <c r="AA48" s="92"/>
      <c r="AB48" s="92"/>
      <c r="AC48" s="94"/>
      <c r="AD48" s="94"/>
      <c r="AE48" s="94"/>
      <c r="AF48" s="94"/>
      <c r="AG48" s="94"/>
      <c r="AH48" s="94"/>
      <c r="AI48" s="94"/>
      <c r="AJ48" s="94"/>
      <c r="AK48" s="94"/>
      <c r="AL48" s="94"/>
      <c r="AM48" s="94"/>
      <c r="AN48" s="256"/>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row>
    <row r="49" spans="1:85" s="4" customFormat="1" ht="18" customHeight="1" x14ac:dyDescent="0.4">
      <c r="A49" s="63"/>
      <c r="B49" s="5"/>
      <c r="C49" s="92"/>
      <c r="D49" s="10" t="s">
        <v>363</v>
      </c>
      <c r="E49" s="376" t="s">
        <v>165</v>
      </c>
      <c r="F49" s="376"/>
      <c r="G49" s="376"/>
      <c r="H49" s="376"/>
      <c r="I49" s="376"/>
      <c r="J49" s="376"/>
      <c r="K49" s="376"/>
      <c r="L49" s="376"/>
      <c r="M49" s="376"/>
      <c r="N49" s="376"/>
      <c r="O49" s="376"/>
      <c r="P49" s="376"/>
      <c r="Q49" s="376"/>
      <c r="R49" s="376"/>
      <c r="S49" s="376"/>
      <c r="T49" s="376"/>
      <c r="U49" s="376"/>
      <c r="V49" s="376"/>
      <c r="W49" s="6"/>
      <c r="X49" s="6"/>
      <c r="Y49" s="6"/>
      <c r="Z49" s="6"/>
      <c r="AA49" s="6"/>
      <c r="AB49" s="6"/>
      <c r="AC49" s="6"/>
      <c r="AD49" s="6"/>
      <c r="AE49" s="6"/>
      <c r="AF49" s="6"/>
      <c r="AG49" s="6"/>
      <c r="AH49" s="6"/>
      <c r="AI49" s="6"/>
      <c r="AJ49" s="6"/>
      <c r="AK49" s="6"/>
      <c r="AL49" s="6"/>
      <c r="AM49" s="6"/>
      <c r="AN49" s="258"/>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row>
    <row r="50" spans="1:85" ht="18" customHeight="1" x14ac:dyDescent="0.4">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row>
    <row r="51" spans="1:85" ht="18" customHeight="1" x14ac:dyDescent="0.4">
      <c r="C51" s="43" t="s">
        <v>396</v>
      </c>
      <c r="D51" s="43"/>
      <c r="E51" s="43"/>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row>
    <row r="52" spans="1:85" ht="18" customHeight="1" x14ac:dyDescent="0.4">
      <c r="C52" s="91"/>
      <c r="D52" s="91" t="s">
        <v>388</v>
      </c>
      <c r="E52" s="92" t="s">
        <v>473</v>
      </c>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row>
    <row r="53" spans="1:85" ht="18" customHeight="1" x14ac:dyDescent="0.4">
      <c r="C53" s="91"/>
      <c r="D53" s="91" t="s">
        <v>388</v>
      </c>
      <c r="E53" s="255" t="s">
        <v>428</v>
      </c>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row>
    <row r="54" spans="1:85" ht="18" customHeight="1" x14ac:dyDescent="0.4">
      <c r="C54" s="91"/>
      <c r="D54" s="91" t="s">
        <v>388</v>
      </c>
      <c r="E54" s="255" t="s">
        <v>429</v>
      </c>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row>
    <row r="55" spans="1:85" ht="18" customHeight="1" x14ac:dyDescent="0.4">
      <c r="C55" s="91"/>
      <c r="D55" s="91" t="s">
        <v>388</v>
      </c>
      <c r="E55" s="255" t="s">
        <v>404</v>
      </c>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row>
    <row r="56" spans="1:85" ht="18" customHeight="1" x14ac:dyDescent="0.4">
      <c r="C56" s="91"/>
      <c r="D56" s="91" t="s">
        <v>388</v>
      </c>
      <c r="E56" s="255" t="s">
        <v>857</v>
      </c>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row>
    <row r="57" spans="1:85" ht="18" customHeight="1" x14ac:dyDescent="0.4">
      <c r="C57" s="91"/>
      <c r="D57" s="91" t="s">
        <v>388</v>
      </c>
      <c r="E57" s="92" t="s">
        <v>389</v>
      </c>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row>
    <row r="58" spans="1:85" ht="18" customHeight="1" x14ac:dyDescent="0.4">
      <c r="C58" s="91"/>
      <c r="D58" s="91" t="s">
        <v>388</v>
      </c>
      <c r="E58" s="255" t="s">
        <v>412</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row>
    <row r="59" spans="1:85" ht="18" customHeight="1" x14ac:dyDescent="0.4">
      <c r="C59" s="91"/>
      <c r="D59" s="91" t="s">
        <v>388</v>
      </c>
      <c r="E59" s="92" t="s">
        <v>411</v>
      </c>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row>
    <row r="60" spans="1:85" ht="18" customHeight="1" x14ac:dyDescent="0.4">
      <c r="C60" s="91"/>
      <c r="D60" s="91" t="s">
        <v>388</v>
      </c>
      <c r="E60" s="271" t="s">
        <v>413</v>
      </c>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92"/>
      <c r="AR60" s="92"/>
      <c r="AS60" s="92"/>
      <c r="AT60" s="92"/>
      <c r="AU60" s="92"/>
      <c r="AV60" s="92"/>
      <c r="AW60" s="92"/>
      <c r="AX60" s="92"/>
      <c r="AY60" s="92"/>
      <c r="AZ60" s="92"/>
      <c r="BA60" s="92"/>
      <c r="BB60" s="92"/>
      <c r="BC60" s="92"/>
      <c r="BD60" s="92"/>
      <c r="BE60" s="92"/>
      <c r="BF60" s="92"/>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row>
    <row r="61" spans="1:85" s="60" customFormat="1" ht="18" customHeight="1" x14ac:dyDescent="0.4">
      <c r="A61" s="62"/>
      <c r="C61" s="91"/>
      <c r="D61" s="91" t="s">
        <v>388</v>
      </c>
      <c r="E61" s="292" t="s">
        <v>902</v>
      </c>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92"/>
      <c r="AR61" s="92"/>
      <c r="AS61" s="92"/>
      <c r="AT61" s="92"/>
      <c r="AU61" s="92"/>
      <c r="AV61" s="92"/>
      <c r="AW61" s="92"/>
      <c r="AX61" s="92"/>
      <c r="AY61" s="92"/>
      <c r="AZ61" s="92"/>
      <c r="BA61" s="92"/>
      <c r="BB61" s="92"/>
      <c r="BC61" s="92"/>
      <c r="BD61" s="92"/>
      <c r="BE61" s="92"/>
      <c r="BF61" s="92"/>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row>
    <row r="62" spans="1:85" s="60" customFormat="1" ht="18" customHeight="1" x14ac:dyDescent="0.4">
      <c r="A62" s="62"/>
      <c r="C62" s="91"/>
      <c r="D62" s="91" t="s">
        <v>388</v>
      </c>
      <c r="E62" s="255" t="s">
        <v>856</v>
      </c>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row>
    <row r="63" spans="1:85" ht="18" customHeight="1" x14ac:dyDescent="0.4">
      <c r="C63" s="91"/>
      <c r="D63" s="91" t="s">
        <v>388</v>
      </c>
      <c r="E63" s="92" t="s">
        <v>414</v>
      </c>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row>
    <row r="64" spans="1:85" ht="18" customHeight="1" x14ac:dyDescent="0.4">
      <c r="C64" s="91"/>
      <c r="D64" s="91" t="s">
        <v>388</v>
      </c>
      <c r="E64" s="92" t="s">
        <v>472</v>
      </c>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row>
    <row r="65" spans="1:85" s="60" customFormat="1" ht="18" customHeight="1" x14ac:dyDescent="0.4">
      <c r="A65" s="62"/>
      <c r="C65" s="91"/>
      <c r="D65" s="91" t="s">
        <v>388</v>
      </c>
      <c r="E65" s="92" t="s">
        <v>415</v>
      </c>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row>
    <row r="66" spans="1:85" ht="18" customHeight="1" x14ac:dyDescent="0.4">
      <c r="C66" s="91"/>
      <c r="D66" s="91" t="s">
        <v>388</v>
      </c>
      <c r="E66" s="255" t="s">
        <v>422</v>
      </c>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row>
    <row r="67" spans="1:85" s="60" customFormat="1" ht="18" customHeight="1" x14ac:dyDescent="0.4">
      <c r="A67" s="62"/>
      <c r="C67" s="91"/>
      <c r="D67" s="91" t="s">
        <v>388</v>
      </c>
      <c r="E67" s="92" t="s">
        <v>474</v>
      </c>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row>
    <row r="68" spans="1:85" s="60" customFormat="1" ht="18" customHeight="1" x14ac:dyDescent="0.4">
      <c r="A68" s="62"/>
      <c r="C68" s="91"/>
      <c r="D68" s="91"/>
      <c r="E68" s="92" t="s">
        <v>475</v>
      </c>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row>
    <row r="69" spans="1:85" s="91" customFormat="1" ht="18" customHeight="1" x14ac:dyDescent="0.4">
      <c r="A69" s="62"/>
      <c r="E69" s="170" t="s">
        <v>865</v>
      </c>
      <c r="F69" s="92"/>
      <c r="G69" s="92"/>
      <c r="H69" s="92"/>
      <c r="I69" s="92"/>
      <c r="J69" s="92"/>
      <c r="K69" s="92"/>
      <c r="L69" s="92"/>
      <c r="M69" s="92"/>
      <c r="N69" s="92"/>
      <c r="O69" s="92"/>
      <c r="P69" s="92"/>
      <c r="Q69" s="92"/>
      <c r="R69" s="261"/>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row>
    <row r="70" spans="1:85" s="91" customFormat="1" ht="18" customHeight="1" x14ac:dyDescent="0.4">
      <c r="A70" s="62"/>
      <c r="E70" s="260" t="s">
        <v>866</v>
      </c>
      <c r="F70" s="92"/>
      <c r="G70" s="92"/>
      <c r="H70" s="92"/>
      <c r="I70" s="92"/>
      <c r="J70" s="92"/>
      <c r="K70" s="92"/>
      <c r="L70" s="92"/>
      <c r="M70" s="92"/>
      <c r="N70" s="92"/>
      <c r="O70" s="92"/>
      <c r="P70" s="92"/>
      <c r="Q70" s="92"/>
      <c r="R70" s="261"/>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row>
    <row r="71" spans="1:85" s="92" customFormat="1" ht="18" customHeight="1" x14ac:dyDescent="0.4">
      <c r="A71" s="291"/>
      <c r="B71" s="291"/>
      <c r="D71" s="92" t="s">
        <v>388</v>
      </c>
      <c r="E71" s="293" t="s">
        <v>928</v>
      </c>
      <c r="R71" s="87"/>
      <c r="S71" s="261"/>
      <c r="T71" s="87"/>
    </row>
    <row r="72" spans="1:85" ht="18" customHeight="1" x14ac:dyDescent="0.4">
      <c r="C72" s="91"/>
      <c r="D72" s="91" t="s">
        <v>388</v>
      </c>
      <c r="E72" s="92" t="s">
        <v>416</v>
      </c>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row>
    <row r="73" spans="1:85" ht="18" customHeight="1" x14ac:dyDescent="0.4">
      <c r="C73" s="91"/>
      <c r="D73" s="91"/>
      <c r="E73" s="92" t="s">
        <v>417</v>
      </c>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row>
    <row r="74" spans="1:85" ht="18" customHeight="1" x14ac:dyDescent="0.4">
      <c r="C74" s="91"/>
      <c r="D74" s="91" t="s">
        <v>388</v>
      </c>
      <c r="E74" s="255" t="s">
        <v>427</v>
      </c>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row>
    <row r="75" spans="1:85" ht="18" customHeight="1" x14ac:dyDescent="0.4">
      <c r="C75" s="91"/>
      <c r="D75" s="91" t="s">
        <v>388</v>
      </c>
      <c r="E75" s="92" t="s">
        <v>438</v>
      </c>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row>
    <row r="76" spans="1:85" ht="18" customHeight="1" x14ac:dyDescent="0.4">
      <c r="C76" s="91"/>
      <c r="D76" s="91" t="s">
        <v>388</v>
      </c>
      <c r="E76" s="92" t="s">
        <v>418</v>
      </c>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row>
    <row r="77" spans="1:85" ht="18" customHeight="1" x14ac:dyDescent="0.4">
      <c r="C77" s="91"/>
      <c r="D77" s="91" t="s">
        <v>388</v>
      </c>
      <c r="E77" s="92" t="s">
        <v>419</v>
      </c>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row>
    <row r="78" spans="1:85" ht="18" customHeight="1" x14ac:dyDescent="0.4">
      <c r="C78" s="91"/>
      <c r="D78" s="91" t="s">
        <v>388</v>
      </c>
      <c r="E78" s="255" t="s">
        <v>849</v>
      </c>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row>
    <row r="79" spans="1:85" ht="18" customHeight="1" x14ac:dyDescent="0.4">
      <c r="C79" s="91"/>
      <c r="D79" s="91" t="s">
        <v>388</v>
      </c>
      <c r="E79" s="255" t="s">
        <v>846</v>
      </c>
      <c r="F79" s="92"/>
      <c r="G79" s="92"/>
      <c r="H79" s="92"/>
      <c r="I79" s="92"/>
      <c r="J79" s="92" t="s">
        <v>848</v>
      </c>
      <c r="K79" s="92"/>
      <c r="L79" s="255" t="s">
        <v>847</v>
      </c>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row>
    <row r="80" spans="1:85" ht="18" customHeight="1" x14ac:dyDescent="0.4">
      <c r="C80" s="91"/>
      <c r="D80" s="91" t="s">
        <v>388</v>
      </c>
      <c r="E80" s="92" t="s">
        <v>420</v>
      </c>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row>
    <row r="81" spans="3:85" ht="18" customHeight="1" x14ac:dyDescent="0.4">
      <c r="C81" s="91"/>
      <c r="D81" s="91" t="s">
        <v>388</v>
      </c>
      <c r="E81" s="255" t="s">
        <v>430</v>
      </c>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row>
    <row r="82" spans="3:85" ht="18" customHeight="1" x14ac:dyDescent="0.4">
      <c r="C82" s="91"/>
      <c r="D82" s="91" t="s">
        <v>388</v>
      </c>
      <c r="E82" s="92" t="s">
        <v>390</v>
      </c>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row>
    <row r="83" spans="3:85" ht="18" customHeight="1" x14ac:dyDescent="0.4">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row>
    <row r="84" spans="3:85" ht="18" customHeight="1" x14ac:dyDescent="0.4">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row>
    <row r="85" spans="3:85" ht="18" customHeight="1" x14ac:dyDescent="0.4">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row>
    <row r="86" spans="3:85" ht="18" customHeight="1" x14ac:dyDescent="0.4">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row>
    <row r="87" spans="3:85" ht="18" customHeight="1" x14ac:dyDescent="0.4">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row>
    <row r="88" spans="3:85" ht="18" customHeight="1" x14ac:dyDescent="0.4">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row>
    <row r="89" spans="3:85" ht="18" customHeight="1" x14ac:dyDescent="0.4">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row>
    <row r="90" spans="3:85" ht="18" customHeight="1" x14ac:dyDescent="0.4">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row>
    <row r="91" spans="3:85" ht="18" customHeight="1" x14ac:dyDescent="0.4">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row>
    <row r="92" spans="3:85" ht="18" customHeight="1" x14ac:dyDescent="0.4">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row>
    <row r="93" spans="3:85" ht="18" customHeight="1" x14ac:dyDescent="0.4">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row>
    <row r="94" spans="3:85" ht="18" customHeight="1" x14ac:dyDescent="0.4">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row>
    <row r="95" spans="3:85" ht="18" customHeight="1" x14ac:dyDescent="0.4">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row>
    <row r="96" spans="3:85" ht="18" customHeight="1" x14ac:dyDescent="0.4">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row>
    <row r="97" spans="3:85" ht="18" customHeight="1" x14ac:dyDescent="0.4">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row>
    <row r="98" spans="3:85" ht="18" customHeight="1" x14ac:dyDescent="0.4">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row>
    <row r="99" spans="3:85" ht="18" customHeight="1" x14ac:dyDescent="0.4">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row>
    <row r="100" spans="3:85" ht="18" customHeight="1" x14ac:dyDescent="0.4">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row>
    <row r="101" spans="3:85" ht="18" customHeight="1" x14ac:dyDescent="0.4">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row>
    <row r="102" spans="3:85" ht="18" customHeight="1" x14ac:dyDescent="0.4">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row>
    <row r="103" spans="3:85" ht="18" customHeight="1" x14ac:dyDescent="0.4">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row>
    <row r="104" spans="3:85" ht="18" customHeight="1" x14ac:dyDescent="0.4">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row>
    <row r="105" spans="3:85" ht="18" customHeight="1" x14ac:dyDescent="0.4">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row>
    <row r="106" spans="3:85" ht="18" customHeight="1" x14ac:dyDescent="0.4">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row>
    <row r="107" spans="3:85" ht="18" customHeight="1" x14ac:dyDescent="0.4">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row>
    <row r="108" spans="3:85" ht="18" customHeight="1" x14ac:dyDescent="0.4">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row>
    <row r="109" spans="3:85" ht="18" customHeight="1" x14ac:dyDescent="0.4">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row>
    <row r="110" spans="3:85" ht="18" customHeight="1" x14ac:dyDescent="0.4">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row>
    <row r="111" spans="3:85" ht="18" customHeight="1" x14ac:dyDescent="0.4">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row>
    <row r="112" spans="3:85" ht="18" customHeight="1" x14ac:dyDescent="0.4">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row>
    <row r="113" spans="3:85" ht="18" customHeight="1" x14ac:dyDescent="0.4">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row>
    <row r="114" spans="3:85" ht="18" customHeight="1" x14ac:dyDescent="0.4">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row>
    <row r="115" spans="3:85" ht="18" customHeight="1" x14ac:dyDescent="0.4">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row>
    <row r="116" spans="3:85" ht="18" customHeight="1" x14ac:dyDescent="0.4">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row>
    <row r="117" spans="3:85" ht="18" customHeight="1" x14ac:dyDescent="0.4">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row>
    <row r="118" spans="3:85" ht="18" customHeight="1" x14ac:dyDescent="0.4"/>
    <row r="119" spans="3:85" ht="18" customHeight="1" x14ac:dyDescent="0.4"/>
    <row r="120" spans="3:85" ht="18" customHeight="1" x14ac:dyDescent="0.4"/>
    <row r="121" spans="3:85" ht="18" customHeight="1" x14ac:dyDescent="0.4"/>
    <row r="122" spans="3:85" ht="18" customHeight="1" x14ac:dyDescent="0.4"/>
    <row r="123" spans="3:85" ht="18" customHeight="1" x14ac:dyDescent="0.4"/>
    <row r="124" spans="3:85" ht="18" customHeight="1" x14ac:dyDescent="0.4"/>
    <row r="125" spans="3:85" ht="18" customHeight="1" x14ac:dyDescent="0.4"/>
    <row r="126" spans="3:85" ht="18" customHeight="1" x14ac:dyDescent="0.4"/>
    <row r="127" spans="3:85" ht="18" customHeight="1" x14ac:dyDescent="0.4"/>
    <row r="128" spans="3:85"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sheetData>
  <mergeCells count="149">
    <mergeCell ref="AN6:BM6"/>
    <mergeCell ref="D36:L36"/>
    <mergeCell ref="M36:S36"/>
    <mergeCell ref="T36:Y36"/>
    <mergeCell ref="Z36:AE36"/>
    <mergeCell ref="AF36:AK36"/>
    <mergeCell ref="AL36:AQ36"/>
    <mergeCell ref="AR36:AV36"/>
    <mergeCell ref="AW36:BC36"/>
    <mergeCell ref="D34:L34"/>
    <mergeCell ref="M34:S34"/>
    <mergeCell ref="T34:Y34"/>
    <mergeCell ref="Z34:AE34"/>
    <mergeCell ref="AF34:AK34"/>
    <mergeCell ref="AL34:AQ34"/>
    <mergeCell ref="AR34:AV34"/>
    <mergeCell ref="AW34:BC34"/>
    <mergeCell ref="D35:L35"/>
    <mergeCell ref="BI9:BO9"/>
    <mergeCell ref="AY10:BH10"/>
    <mergeCell ref="BI10:BO10"/>
    <mergeCell ref="AL9:AT9"/>
    <mergeCell ref="Q10:U10"/>
    <mergeCell ref="T27:Y27"/>
    <mergeCell ref="E49:V49"/>
    <mergeCell ref="E48:V48"/>
    <mergeCell ref="E47:V47"/>
    <mergeCell ref="E46:V46"/>
    <mergeCell ref="D45:AN45"/>
    <mergeCell ref="X47:AB47"/>
    <mergeCell ref="AC47:AG47"/>
    <mergeCell ref="M37:S37"/>
    <mergeCell ref="M28:S28"/>
    <mergeCell ref="AH47:AL47"/>
    <mergeCell ref="D31:L31"/>
    <mergeCell ref="D30:L30"/>
    <mergeCell ref="D32:L32"/>
    <mergeCell ref="M32:S32"/>
    <mergeCell ref="T32:Y32"/>
    <mergeCell ref="Z32:AE32"/>
    <mergeCell ref="AF32:AK32"/>
    <mergeCell ref="M35:S35"/>
    <mergeCell ref="T35:Y35"/>
    <mergeCell ref="AF29:AK29"/>
    <mergeCell ref="D33:L33"/>
    <mergeCell ref="M31:S31"/>
    <mergeCell ref="T37:Y37"/>
    <mergeCell ref="M33:S33"/>
    <mergeCell ref="C3:G3"/>
    <mergeCell ref="H3:O3"/>
    <mergeCell ref="D37:L37"/>
    <mergeCell ref="Z28:AE28"/>
    <mergeCell ref="H9:O9"/>
    <mergeCell ref="V9:AE9"/>
    <mergeCell ref="Q3:U3"/>
    <mergeCell ref="T29:Y29"/>
    <mergeCell ref="C10:G10"/>
    <mergeCell ref="C9:G9"/>
    <mergeCell ref="D13:BG15"/>
    <mergeCell ref="AW27:BC27"/>
    <mergeCell ref="AF28:AK28"/>
    <mergeCell ref="AW28:BC28"/>
    <mergeCell ref="M25:AQ25"/>
    <mergeCell ref="AL28:AQ28"/>
    <mergeCell ref="AL26:AQ26"/>
    <mergeCell ref="AF27:AK27"/>
    <mergeCell ref="AY9:BH9"/>
    <mergeCell ref="AL29:AQ29"/>
    <mergeCell ref="T30:Y30"/>
    <mergeCell ref="Z27:AE27"/>
    <mergeCell ref="V6:AM6"/>
    <mergeCell ref="N6:U6"/>
    <mergeCell ref="H10:O10"/>
    <mergeCell ref="V10:AE10"/>
    <mergeCell ref="AL10:AT10"/>
    <mergeCell ref="AR27:AV27"/>
    <mergeCell ref="AV9:AX10"/>
    <mergeCell ref="AF26:AK26"/>
    <mergeCell ref="Q9:U9"/>
    <mergeCell ref="AG9:AI10"/>
    <mergeCell ref="AJ9:AK9"/>
    <mergeCell ref="AJ10:AK10"/>
    <mergeCell ref="AP18:BP18"/>
    <mergeCell ref="AI19:AL19"/>
    <mergeCell ref="AM19:AO19"/>
    <mergeCell ref="AP19:BP19"/>
    <mergeCell ref="AM20:AO20"/>
    <mergeCell ref="D19:K19"/>
    <mergeCell ref="L19:AA19"/>
    <mergeCell ref="M26:S26"/>
    <mergeCell ref="D27:L27"/>
    <mergeCell ref="T26:Y26"/>
    <mergeCell ref="D18:K18"/>
    <mergeCell ref="L18:AA18"/>
    <mergeCell ref="AB18:AH18"/>
    <mergeCell ref="AI18:AO18"/>
    <mergeCell ref="T31:Y31"/>
    <mergeCell ref="AR32:AV32"/>
    <mergeCell ref="AR33:AV33"/>
    <mergeCell ref="AR35:AV35"/>
    <mergeCell ref="T33:Y33"/>
    <mergeCell ref="Z33:AE33"/>
    <mergeCell ref="AF33:AK33"/>
    <mergeCell ref="AL33:AQ33"/>
    <mergeCell ref="Z35:AE35"/>
    <mergeCell ref="AF35:AK35"/>
    <mergeCell ref="AL35:AQ35"/>
    <mergeCell ref="AL32:AQ32"/>
    <mergeCell ref="AW25:BC26"/>
    <mergeCell ref="AW30:BC30"/>
    <mergeCell ref="AW29:BC29"/>
    <mergeCell ref="Z30:AE30"/>
    <mergeCell ref="AR31:AV31"/>
    <mergeCell ref="AP20:BP20"/>
    <mergeCell ref="AW37:BC37"/>
    <mergeCell ref="AW31:BC31"/>
    <mergeCell ref="AW32:BC32"/>
    <mergeCell ref="AW33:BC33"/>
    <mergeCell ref="AW35:BC35"/>
    <mergeCell ref="AR28:AV28"/>
    <mergeCell ref="AL30:AQ30"/>
    <mergeCell ref="AR29:AV29"/>
    <mergeCell ref="AR30:AV30"/>
    <mergeCell ref="Z26:AE26"/>
    <mergeCell ref="AR25:AV26"/>
    <mergeCell ref="AR37:AV37"/>
    <mergeCell ref="AL37:AQ37"/>
    <mergeCell ref="AF31:AK31"/>
    <mergeCell ref="AL31:AQ31"/>
    <mergeCell ref="Z37:AE37"/>
    <mergeCell ref="Z31:AE31"/>
    <mergeCell ref="AF37:AK37"/>
    <mergeCell ref="D20:K20"/>
    <mergeCell ref="L20:AA20"/>
    <mergeCell ref="AB20:AE20"/>
    <mergeCell ref="AF20:AH20"/>
    <mergeCell ref="AI20:AL20"/>
    <mergeCell ref="AF30:AK30"/>
    <mergeCell ref="Z29:AE29"/>
    <mergeCell ref="M27:S27"/>
    <mergeCell ref="AB19:AE19"/>
    <mergeCell ref="AF19:AH19"/>
    <mergeCell ref="AL27:AQ27"/>
    <mergeCell ref="D25:L26"/>
    <mergeCell ref="T28:Y28"/>
    <mergeCell ref="D28:L28"/>
    <mergeCell ref="D29:L29"/>
    <mergeCell ref="M30:S30"/>
    <mergeCell ref="M29:S29"/>
  </mergeCells>
  <phoneticPr fontId="1"/>
  <conditionalFormatting sqref="Z27:AQ27">
    <cfRule type="cellIs" dxfId="86" priority="7" operator="equal">
      <formula>0</formula>
    </cfRule>
  </conditionalFormatting>
  <conditionalFormatting sqref="Q3">
    <cfRule type="cellIs" dxfId="85" priority="4" operator="equal">
      <formula>$H$3=変更</formula>
    </cfRule>
  </conditionalFormatting>
  <conditionalFormatting sqref="H3:O3">
    <cfRule type="cellIs" dxfId="84" priority="2" operator="equal">
      <formula>"変更"</formula>
    </cfRule>
  </conditionalFormatting>
  <conditionalFormatting sqref="M27:AQ37">
    <cfRule type="cellIs" dxfId="83" priority="1" operator="equal">
      <formula>0</formula>
    </cfRule>
  </conditionalFormatting>
  <dataValidations count="11">
    <dataValidation type="list" allowBlank="1" showInputMessage="1" showErrorMessage="1" sqref="H9">
      <formula1>市町名</formula1>
    </dataValidation>
    <dataValidation allowBlank="1" showInputMessage="1" showErrorMessage="1" prompt="事業実施主体が個人の場合は記入不要" sqref="AJ9:AJ10 I17:I23"/>
    <dataValidation type="list" allowBlank="1" showInputMessage="1" showErrorMessage="1" sqref="H3:O3">
      <formula1>"当初,変更"</formula1>
    </dataValidation>
    <dataValidation type="list" allowBlank="1" showInputMessage="1" showErrorMessage="1" sqref="D46:D49">
      <formula1>"□,☑"</formula1>
    </dataValidation>
    <dataValidation type="list" allowBlank="1" showInputMessage="1" showErrorMessage="1" sqref="X47:AL47">
      <formula1>共同作業</formula1>
    </dataValidation>
    <dataValidation type="list" allowBlank="1" showInputMessage="1" showErrorMessage="1" sqref="L20:AA20">
      <formula1>INDIRECT(D20)</formula1>
    </dataValidation>
    <dataValidation type="list" allowBlank="1" showInputMessage="1" showErrorMessage="1" sqref="AF19:AH20">
      <formula1>成果目標単位</formula1>
    </dataValidation>
    <dataValidation type="list" allowBlank="1" showInputMessage="1" showErrorMessage="1" sqref="D19:D20">
      <formula1>事業メニュー</formula1>
    </dataValidation>
    <dataValidation allowBlank="1" showInputMessage="1" showErrorMessage="1" promptTitle="個人票に記入したら転記されます。" prompt="原則直接入力不要です。" sqref="D27:AV36"/>
    <dataValidation type="list" allowBlank="1" showInputMessage="1" showErrorMessage="1" promptTitle="成果目標（M）、（N）は大雨・大雪被害防止対策" prompt="のみを実施する場合に選択できます。" sqref="L19:AA19">
      <formula1>INDIRECT(D19)</formula1>
    </dataValidation>
    <dataValidation type="list" allowBlank="1" showInputMessage="1" promptTitle="変更の場合は、「変更計画書」を選択してください。" sqref="V6">
      <formula1>"令和　　年度　さが園芸888整備支援事業　実施計画書,令和　　年度　さが園芸888整備支援事業　変更計画書"</formula1>
    </dataValidation>
  </dataValidations>
  <hyperlinks>
    <hyperlink ref="E53" location="参考様式1!A1" display="施設等設置場所周辺図（参考様式１）"/>
    <hyperlink ref="E54" location="'2'!A1" display="施設、機械等の管理運営規程（参考様式２）"/>
    <hyperlink ref="E55" location="別紙D!A1" display="誓約書（別紙Ｄ）"/>
    <hyperlink ref="E56" location="別紙E!A1" display="種苗法に関する誓約書（別紙Ｅ）※１）受益者毎に作成すること　※２）農業協同組合（農業者にリース方式で支援する場合、又は農作業受託者にレンタル方式で支援する場合を除く）が事業実施主体の場合、提出不要"/>
    <hyperlink ref="E58" location="別紙C!A1" display="ステップアップ経営者育成対策において成果目標（Ａ）又は（Ｂ）を選択した場合　：　ステップアップ計画書（別紙Ｃ）※受益者毎に作成すること"/>
    <hyperlink ref="E62" location="'7'!A1" display="営農開始に必要な生産資材等を導入する場合　：　営農開始に必要な資材等一覧表（参考様式７）"/>
    <hyperlink ref="E66" location="'3'!A1" display="長寿命化対策に取り組む場合　：　耐用年数が経過したことがわかる資料、事業実施後７年以上利用可能であることが確認できる資料、長寿命化対策上限事業費計算書（参考様式３）"/>
    <hyperlink ref="E74" location="別紙F!A1" display="別記１の９に規定する施設・機械等を整備する場合　：　国の共済制度又は農業共済組合の保険等への加入に関する誓約書（別紙Ｆ) "/>
    <hyperlink ref="E78" location="'5'!A1" display="別表３の事業実施主体のうち（２）、又は（３）のうち農作業受託者にレンタル方式で支援する場合　：　農作業受託計画書（参考様式５）"/>
    <hyperlink ref="E81" location="'6'!A1" display="効率的な露地野菜集出荷対策に取り組む場合　：　集出荷システム整備計画（参考様式６）"/>
    <hyperlink ref="E79" location="'4(根域)'!A1" display="根域制限栽培施設"/>
    <hyperlink ref="L79" location="'4(V字)'!A1" display="V字ジョイント栽培施設整備に取り組む事業実施主体で、果樹経営支援対策事業（国庫）の対象となる場合　：　佐賀県園芸農業振興基金協会業務方法書　別記様式１号、補助対象事業費計算書（参考様式４）"/>
    <hyperlink ref="D42" location="別添!A1" display="別添（２戸以上事業実施主体　個人票）のとおり"/>
    <hyperlink ref="E61" location="'8'!A1" display="品目たまねぎで機械を導入する場合　：　たまねぎ機械整理合理化計画（参考様式８）"/>
    <hyperlink ref="E71" location="別紙I!Print_Area" display="中古ハウスリノベーション対策を2か年度に渡って実施する場合　　：　　関連する中古ハウスリノベーション対策を2か年度に渡って実施する場合にかかる誓約書（別紙I）"/>
  </hyperlinks>
  <pageMargins left="0.7" right="0.7" top="0.75" bottom="0.75" header="0.3" footer="0.3"/>
  <pageSetup paperSize="9" scale="54" fitToHeight="0" orientation="landscape" r:id="rId1"/>
  <rowBreaks count="1" manualBreakCount="1">
    <brk id="50" min="1" max="67" man="1"/>
  </rowBreaks>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582B1331-0ED3-4348-8FE0-768E009A4E05}">
            <xm:f>NOT(ISERROR(SEARCH($H$3=変更,Q3)))</xm:f>
            <xm:f>$H$3=変更</xm:f>
            <x14:dxf>
              <font>
                <color rgb="FFFF0000"/>
              </font>
            </x14:dxf>
          </x14:cfRule>
          <xm:sqref>Q3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'リスト（削除不可）'!$C$2:$C$32</xm:f>
          </x14:formula1>
          <xm:sqref>V9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A671"/>
  <sheetViews>
    <sheetView view="pageBreakPreview" zoomScale="85" zoomScaleNormal="55" zoomScaleSheetLayoutView="85" workbookViewId="0">
      <selection activeCell="G7" sqref="G7:N7"/>
    </sheetView>
  </sheetViews>
  <sheetFormatPr defaultColWidth="3.25" defaultRowHeight="13.5" outlineLevelRow="1" x14ac:dyDescent="0.4"/>
  <cols>
    <col min="1" max="48" width="3.25" style="1"/>
    <col min="49" max="49" width="3.25" style="1" customWidth="1"/>
    <col min="50" max="63" width="3.25" style="1"/>
    <col min="64" max="65" width="3.25" style="60"/>
    <col min="66" max="70" width="3.25" style="1"/>
    <col min="71" max="71" width="5.875" style="1" customWidth="1"/>
    <col min="72" max="72" width="9.5" style="1" customWidth="1"/>
    <col min="73" max="74" width="5.875" style="1" customWidth="1"/>
    <col min="75" max="101" width="3.25" style="1"/>
    <col min="102" max="102" width="3.25" style="60"/>
    <col min="103" max="105" width="3.25" style="1"/>
    <col min="106" max="106" width="3.25" style="60"/>
    <col min="107" max="109" width="3.25" style="1"/>
    <col min="110" max="111" width="3.25" style="60"/>
    <col min="112" max="116" width="3.25" style="1"/>
    <col min="117" max="117" width="3.25" style="60"/>
    <col min="118" max="120" width="3.25" style="1"/>
    <col min="121" max="121" width="3.25" style="60"/>
    <col min="122" max="124" width="3.25" style="1"/>
    <col min="125" max="125" width="3.25" style="60"/>
    <col min="126" max="129" width="3.25" style="1"/>
    <col min="130" max="130" width="3.25" style="60"/>
    <col min="131" max="131" width="3.125" style="1" customWidth="1"/>
    <col min="132" max="16384" width="3.25" style="1"/>
  </cols>
  <sheetData>
    <row r="1" spans="1:70" ht="16.5" x14ac:dyDescent="0.4">
      <c r="A1" s="27" t="s">
        <v>393</v>
      </c>
    </row>
    <row r="3" spans="1:70" ht="18" customHeight="1" x14ac:dyDescent="0.4">
      <c r="B3" s="340" t="s">
        <v>300</v>
      </c>
      <c r="C3" s="341"/>
      <c r="D3" s="341"/>
      <c r="E3" s="341"/>
      <c r="F3" s="342"/>
      <c r="G3" s="349" t="str">
        <f>IF(ISBLANK('別紙B-1　総括表'!H3),"",'別紙B-1　総括表'!H3)</f>
        <v/>
      </c>
      <c r="H3" s="351"/>
      <c r="I3" s="351"/>
      <c r="J3" s="351"/>
      <c r="K3" s="351"/>
      <c r="L3" s="351"/>
      <c r="M3" s="351"/>
      <c r="N3" s="350"/>
      <c r="P3" s="362" t="str">
        <f>IF(ISBLANK(G3),"",IF(G3="変更","※変更箇所朱書き",""))</f>
        <v/>
      </c>
      <c r="Q3" s="362"/>
      <c r="R3" s="362"/>
      <c r="S3" s="362"/>
      <c r="T3" s="362"/>
    </row>
    <row r="4" spans="1:70" x14ac:dyDescent="0.4">
      <c r="W4" s="91"/>
      <c r="X4" s="91"/>
      <c r="Y4" s="91"/>
      <c r="Z4" s="91"/>
      <c r="AA4" s="91"/>
      <c r="AB4" s="91"/>
      <c r="AC4" s="91"/>
      <c r="AD4" s="91"/>
      <c r="AE4" s="91"/>
      <c r="AF4" s="91"/>
      <c r="AG4" s="91"/>
      <c r="AH4" s="91"/>
      <c r="AI4" s="91"/>
      <c r="AJ4" s="91"/>
      <c r="AK4" s="91"/>
      <c r="AL4" s="91"/>
      <c r="AM4" s="91"/>
      <c r="AN4" s="91"/>
      <c r="AO4" s="91"/>
    </row>
    <row r="5" spans="1:70" ht="23.25" x14ac:dyDescent="0.4">
      <c r="C5" s="151"/>
      <c r="D5" s="151"/>
      <c r="E5" s="151"/>
      <c r="F5" s="151"/>
      <c r="G5" s="151"/>
      <c r="H5" s="151"/>
      <c r="I5" s="151"/>
      <c r="J5" s="151"/>
      <c r="K5" s="151"/>
      <c r="L5" s="151"/>
      <c r="M5" s="151"/>
      <c r="N5" s="375" t="str">
        <f>'別紙B-1　総括表'!$N$6</f>
        <v>令和８年度</v>
      </c>
      <c r="O5" s="375"/>
      <c r="P5" s="375"/>
      <c r="Q5" s="375"/>
      <c r="R5" s="375"/>
      <c r="S5" s="375"/>
      <c r="T5" s="375"/>
      <c r="U5" s="375"/>
      <c r="V5" s="538" t="str">
        <f>'別紙B-1　総括表'!$V$6</f>
        <v>さが園芸888整備支援事業　実施計画書</v>
      </c>
      <c r="W5" s="538"/>
      <c r="X5" s="538"/>
      <c r="Y5" s="538"/>
      <c r="Z5" s="538"/>
      <c r="AA5" s="538"/>
      <c r="AB5" s="538"/>
      <c r="AC5" s="538"/>
      <c r="AD5" s="538"/>
      <c r="AE5" s="538"/>
      <c r="AF5" s="538"/>
      <c r="AG5" s="538"/>
      <c r="AH5" s="538"/>
      <c r="AI5" s="538"/>
      <c r="AJ5" s="538"/>
      <c r="AK5" s="538"/>
      <c r="AL5" s="538"/>
      <c r="AM5" s="538"/>
      <c r="AN5" s="538"/>
      <c r="AO5" s="538"/>
      <c r="AP5" s="480" t="s">
        <v>711</v>
      </c>
      <c r="AQ5" s="480"/>
      <c r="AR5" s="480"/>
      <c r="AS5" s="480"/>
      <c r="AT5" s="480"/>
      <c r="AU5" s="480"/>
      <c r="AV5" s="480"/>
      <c r="AW5" s="480"/>
      <c r="AX5" s="480"/>
      <c r="AY5" s="480"/>
      <c r="AZ5" s="480"/>
      <c r="BA5" s="480"/>
      <c r="BB5" s="480"/>
      <c r="BC5" s="480"/>
      <c r="BD5" s="480"/>
      <c r="BE5" s="480"/>
      <c r="BF5" s="480"/>
      <c r="BG5" s="480"/>
      <c r="BH5" s="480"/>
      <c r="BI5" s="480"/>
      <c r="BJ5" s="480"/>
      <c r="BK5" s="480"/>
      <c r="BL5" s="480"/>
      <c r="BM5" s="151"/>
      <c r="BN5" s="151"/>
      <c r="BO5" s="151"/>
      <c r="BP5" s="151"/>
      <c r="BQ5" s="151"/>
    </row>
    <row r="6" spans="1:70" ht="14.25" customHeight="1" x14ac:dyDescent="0.4"/>
    <row r="7" spans="1:70" ht="28.5" customHeight="1" x14ac:dyDescent="0.4">
      <c r="B7" s="340" t="s">
        <v>0</v>
      </c>
      <c r="C7" s="341"/>
      <c r="D7" s="341"/>
      <c r="E7" s="341"/>
      <c r="F7" s="342"/>
      <c r="G7" s="349" t="str">
        <f>IF(ISBLANK('別紙B-1　総括表'!H9),"",'別紙B-1　総括表'!H9)</f>
        <v/>
      </c>
      <c r="H7" s="351"/>
      <c r="I7" s="351"/>
      <c r="J7" s="351"/>
      <c r="K7" s="351"/>
      <c r="L7" s="351"/>
      <c r="M7" s="351"/>
      <c r="N7" s="350"/>
      <c r="P7" s="340" t="s">
        <v>151</v>
      </c>
      <c r="Q7" s="341"/>
      <c r="R7" s="341"/>
      <c r="S7" s="341"/>
      <c r="T7" s="342"/>
      <c r="U7" s="487" t="str">
        <f>IF(ISBLANK('別紙B-1　総括表'!H10),"",'別紙B-1　総括表'!H10)</f>
        <v/>
      </c>
      <c r="V7" s="488"/>
      <c r="W7" s="488"/>
      <c r="X7" s="488"/>
      <c r="Y7" s="488"/>
      <c r="Z7" s="489" t="s">
        <v>439</v>
      </c>
      <c r="AA7" s="489"/>
      <c r="AB7" s="490"/>
      <c r="AC7" s="26"/>
      <c r="AD7" s="316" t="s">
        <v>1</v>
      </c>
      <c r="AE7" s="316"/>
      <c r="AF7" s="316"/>
      <c r="AG7" s="316"/>
      <c r="AH7" s="316"/>
      <c r="AI7" s="349" t="str">
        <f>IF(ISBLANK('別紙B-1　総括表'!V10),"",'別紙B-1　総括表'!V10)</f>
        <v/>
      </c>
      <c r="AJ7" s="351"/>
      <c r="AK7" s="351"/>
      <c r="AL7" s="351"/>
      <c r="AM7" s="351"/>
      <c r="AN7" s="351"/>
      <c r="AO7" s="351"/>
      <c r="AP7" s="351"/>
      <c r="AQ7" s="351"/>
      <c r="AR7" s="351"/>
      <c r="AS7" s="351"/>
      <c r="AT7" s="350"/>
    </row>
    <row r="8" spans="1:70" ht="28.5" customHeight="1" x14ac:dyDescent="0.4">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42"/>
      <c r="AE8" s="42"/>
    </row>
    <row r="9" spans="1:70" ht="11.25" customHeight="1" x14ac:dyDescent="0.4">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3"/>
      <c r="AW9" s="33"/>
      <c r="AX9" s="33"/>
      <c r="AY9" s="33"/>
      <c r="AZ9" s="33"/>
      <c r="BA9" s="33"/>
      <c r="BB9" s="33"/>
      <c r="BC9" s="33"/>
      <c r="BD9" s="33"/>
      <c r="BE9" s="33"/>
      <c r="BF9" s="33"/>
      <c r="BG9" s="33"/>
      <c r="BH9" s="33"/>
      <c r="BI9" s="33"/>
      <c r="BJ9" s="33"/>
      <c r="BK9" s="33"/>
      <c r="BL9" s="68"/>
      <c r="BM9" s="68"/>
      <c r="BN9" s="33"/>
      <c r="BO9" s="33"/>
      <c r="BP9" s="33"/>
      <c r="BQ9" s="33"/>
      <c r="BR9" s="33"/>
    </row>
    <row r="10" spans="1:70" ht="21.75" customHeight="1" x14ac:dyDescent="0.4">
      <c r="B10" s="8" t="s">
        <v>387</v>
      </c>
    </row>
    <row r="11" spans="1:70" ht="18.75" customHeight="1" x14ac:dyDescent="0.4">
      <c r="C11" s="316" t="s">
        <v>187</v>
      </c>
      <c r="D11" s="316"/>
      <c r="E11" s="316"/>
      <c r="F11" s="316"/>
      <c r="G11" s="316"/>
      <c r="H11" s="316"/>
      <c r="I11" s="316"/>
      <c r="J11" s="316"/>
      <c r="K11" s="316"/>
      <c r="L11" s="316"/>
      <c r="N11" s="336" t="s">
        <v>314</v>
      </c>
      <c r="O11" s="337"/>
      <c r="P11" s="337"/>
      <c r="Q11" s="325" t="s">
        <v>315</v>
      </c>
      <c r="R11" s="326"/>
      <c r="S11" s="326"/>
      <c r="T11" s="326"/>
      <c r="U11" s="326"/>
      <c r="V11" s="326"/>
      <c r="W11" s="326"/>
      <c r="X11" s="326"/>
      <c r="Y11" s="326"/>
      <c r="Z11" s="327"/>
      <c r="AA11" s="325" t="s">
        <v>316</v>
      </c>
      <c r="AB11" s="326"/>
      <c r="AC11" s="326"/>
      <c r="AD11" s="326"/>
      <c r="AE11" s="326"/>
      <c r="AF11" s="326"/>
      <c r="AG11" s="327"/>
      <c r="AI11" s="448" t="s">
        <v>303</v>
      </c>
      <c r="AJ11" s="448"/>
      <c r="AK11" s="448"/>
      <c r="AL11" s="448"/>
      <c r="AM11" s="448"/>
      <c r="AN11" s="448"/>
      <c r="AO11" s="448"/>
      <c r="AP11" s="448"/>
    </row>
    <row r="12" spans="1:70" ht="18" customHeight="1" x14ac:dyDescent="0.4">
      <c r="C12" s="449" t="str">
        <f>IF(ISBLANK('別紙B-1　総括表'!D27),"",'別紙B-1　総括表'!D27)</f>
        <v/>
      </c>
      <c r="D12" s="449"/>
      <c r="E12" s="449"/>
      <c r="F12" s="449"/>
      <c r="G12" s="449"/>
      <c r="H12" s="449"/>
      <c r="I12" s="449"/>
      <c r="J12" s="449"/>
      <c r="K12" s="449"/>
      <c r="L12" s="449"/>
      <c r="N12" s="338"/>
      <c r="O12" s="339"/>
      <c r="P12" s="339"/>
      <c r="Q12" s="491" t="str">
        <f>IF(ISBLANK('別紙B-1　総括表'!AY10),"",'別紙B-1　総括表'!AY10)</f>
        <v/>
      </c>
      <c r="R12" s="492"/>
      <c r="S12" s="492"/>
      <c r="T12" s="492"/>
      <c r="U12" s="492"/>
      <c r="V12" s="492"/>
      <c r="W12" s="492"/>
      <c r="X12" s="492"/>
      <c r="Y12" s="492"/>
      <c r="Z12" s="493"/>
      <c r="AA12" s="491" t="str">
        <f>IF(ISBLANK('別紙B-1　総括表'!BI10),"",'別紙B-1　総括表'!BI10)</f>
        <v/>
      </c>
      <c r="AB12" s="492"/>
      <c r="AC12" s="492"/>
      <c r="AD12" s="492"/>
      <c r="AE12" s="492"/>
      <c r="AF12" s="492"/>
      <c r="AG12" s="493"/>
      <c r="AI12" s="525"/>
      <c r="AJ12" s="525"/>
      <c r="AK12" s="525"/>
      <c r="AL12" s="525"/>
      <c r="AM12" s="525"/>
      <c r="AN12" s="525"/>
      <c r="AO12" s="525"/>
      <c r="AP12" s="525"/>
    </row>
    <row r="13" spans="1:70" ht="17.25" customHeight="1" x14ac:dyDescent="0.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70" ht="20.25" customHeight="1" x14ac:dyDescent="0.4">
      <c r="C14" s="336" t="s">
        <v>305</v>
      </c>
      <c r="D14" s="337"/>
      <c r="E14" s="337"/>
      <c r="F14" s="337"/>
      <c r="G14" s="337"/>
      <c r="H14" s="337"/>
      <c r="I14" s="337"/>
      <c r="J14" s="337"/>
      <c r="K14" s="337"/>
      <c r="L14" s="337"/>
      <c r="M14" s="337"/>
      <c r="N14" s="461"/>
      <c r="O14" s="336" t="s">
        <v>431</v>
      </c>
      <c r="P14" s="337"/>
      <c r="Q14" s="337"/>
      <c r="R14" s="337"/>
      <c r="S14" s="337"/>
      <c r="T14" s="337"/>
      <c r="U14" s="337"/>
      <c r="V14" s="337"/>
      <c r="W14" s="337"/>
      <c r="X14" s="337"/>
      <c r="Y14" s="337"/>
      <c r="Z14" s="461"/>
      <c r="AA14" s="28"/>
    </row>
    <row r="15" spans="1:70" ht="20.25" customHeight="1" x14ac:dyDescent="0.4">
      <c r="C15" s="338"/>
      <c r="D15" s="339"/>
      <c r="E15" s="339"/>
      <c r="F15" s="339"/>
      <c r="G15" s="339"/>
      <c r="H15" s="339"/>
      <c r="I15" s="339"/>
      <c r="J15" s="339"/>
      <c r="K15" s="339"/>
      <c r="L15" s="339"/>
      <c r="M15" s="339"/>
      <c r="N15" s="462"/>
      <c r="O15" s="338"/>
      <c r="P15" s="339"/>
      <c r="Q15" s="339"/>
      <c r="R15" s="339"/>
      <c r="S15" s="339"/>
      <c r="T15" s="339"/>
      <c r="U15" s="339"/>
      <c r="V15" s="339"/>
      <c r="W15" s="339"/>
      <c r="X15" s="339"/>
      <c r="Y15" s="339"/>
      <c r="Z15" s="462"/>
      <c r="AA15" s="28"/>
    </row>
    <row r="16" spans="1:70" ht="20.25" customHeight="1" x14ac:dyDescent="0.4">
      <c r="C16" s="434"/>
      <c r="D16" s="435"/>
      <c r="E16" s="435"/>
      <c r="F16" s="435"/>
      <c r="G16" s="435"/>
      <c r="H16" s="435"/>
      <c r="I16" s="435"/>
      <c r="J16" s="435"/>
      <c r="K16" s="435"/>
      <c r="L16" s="435"/>
      <c r="M16" s="435"/>
      <c r="N16" s="436"/>
      <c r="O16" s="463"/>
      <c r="P16" s="321"/>
      <c r="Q16" s="321"/>
      <c r="R16" s="321"/>
      <c r="S16" s="321"/>
      <c r="T16" s="321"/>
      <c r="U16" s="321"/>
      <c r="V16" s="321"/>
      <c r="W16" s="321"/>
      <c r="X16" s="321"/>
      <c r="Y16" s="321"/>
      <c r="Z16" s="321"/>
      <c r="AA16" s="26"/>
    </row>
    <row r="17" spans="2:80" ht="18" customHeight="1" x14ac:dyDescent="0.4">
      <c r="C17" s="25"/>
      <c r="D17" s="25"/>
      <c r="E17" s="25"/>
      <c r="F17" s="25"/>
      <c r="G17" s="25"/>
      <c r="H17" s="25"/>
      <c r="I17" s="25"/>
      <c r="J17" s="25"/>
      <c r="K17" s="25"/>
      <c r="L17" s="25"/>
      <c r="M17" s="25"/>
      <c r="N17" s="25"/>
      <c r="O17" s="25"/>
      <c r="AZ17" s="2"/>
    </row>
    <row r="18" spans="2:80" ht="21.75" customHeight="1" x14ac:dyDescent="0.4">
      <c r="B18" s="8" t="s">
        <v>385</v>
      </c>
    </row>
    <row r="19" spans="2:80" ht="21.75" customHeight="1" x14ac:dyDescent="0.4">
      <c r="C19" s="340" t="s">
        <v>402</v>
      </c>
      <c r="D19" s="341"/>
      <c r="E19" s="341"/>
      <c r="F19" s="341"/>
      <c r="G19" s="341"/>
      <c r="H19" s="341"/>
      <c r="I19" s="341"/>
      <c r="J19" s="342"/>
      <c r="K19" s="340" t="s">
        <v>302</v>
      </c>
      <c r="L19" s="341"/>
      <c r="M19" s="341"/>
      <c r="N19" s="341"/>
      <c r="O19" s="341"/>
      <c r="P19" s="341"/>
      <c r="Q19" s="341"/>
      <c r="R19" s="341"/>
      <c r="S19" s="341"/>
      <c r="T19" s="341"/>
      <c r="U19" s="341"/>
      <c r="V19" s="341"/>
      <c r="W19" s="341"/>
      <c r="X19" s="341"/>
      <c r="Y19" s="341"/>
      <c r="Z19" s="342"/>
      <c r="AA19" s="468" t="str">
        <f>'別紙B-1　総括表'!AB18</f>
        <v>現状値（令和　年度）</v>
      </c>
      <c r="AB19" s="469"/>
      <c r="AC19" s="469"/>
      <c r="AD19" s="469"/>
      <c r="AE19" s="469"/>
      <c r="AF19" s="469"/>
      <c r="AG19" s="470"/>
      <c r="AH19" s="468" t="str">
        <f>'別紙B-1　総括表'!AI18</f>
        <v>目標値（令和　年度）</v>
      </c>
      <c r="AI19" s="469"/>
      <c r="AJ19" s="469"/>
      <c r="AK19" s="469"/>
      <c r="AL19" s="469"/>
      <c r="AM19" s="469"/>
      <c r="AN19" s="470"/>
    </row>
    <row r="20" spans="2:80" ht="43.5" customHeight="1" x14ac:dyDescent="0.4">
      <c r="C20" s="349" t="str">
        <f>IF(ISBLANK('別紙B-1　総括表'!D19),"",'別紙B-1　総括表'!D19)</f>
        <v/>
      </c>
      <c r="D20" s="351"/>
      <c r="E20" s="351"/>
      <c r="F20" s="351"/>
      <c r="G20" s="351"/>
      <c r="H20" s="351"/>
      <c r="I20" s="351"/>
      <c r="J20" s="350"/>
      <c r="K20" s="445" t="str">
        <f>IF(ISBLANK('別紙B-1　総括表'!L19),"",'別紙B-1　総括表'!L19)</f>
        <v/>
      </c>
      <c r="L20" s="446"/>
      <c r="M20" s="446"/>
      <c r="N20" s="446"/>
      <c r="O20" s="446"/>
      <c r="P20" s="446"/>
      <c r="Q20" s="446"/>
      <c r="R20" s="446"/>
      <c r="S20" s="446"/>
      <c r="T20" s="446"/>
      <c r="U20" s="446"/>
      <c r="V20" s="446"/>
      <c r="W20" s="446"/>
      <c r="X20" s="446"/>
      <c r="Y20" s="446"/>
      <c r="Z20" s="447"/>
      <c r="AA20" s="312"/>
      <c r="AB20" s="313"/>
      <c r="AC20" s="313"/>
      <c r="AD20" s="313"/>
      <c r="AE20" s="351" t="str">
        <f>IF(ISBLANK('別紙B-1　総括表'!AF19),"",'別紙B-1　総括表'!AF19)</f>
        <v/>
      </c>
      <c r="AF20" s="351"/>
      <c r="AG20" s="350"/>
      <c r="AH20" s="312"/>
      <c r="AI20" s="313"/>
      <c r="AJ20" s="313"/>
      <c r="AK20" s="313"/>
      <c r="AL20" s="351" t="str">
        <f>IF(ISBLANK(AE20),"",AE20)</f>
        <v/>
      </c>
      <c r="AM20" s="351"/>
      <c r="AN20" s="350"/>
    </row>
    <row r="21" spans="2:80" ht="33.75" hidden="1" customHeight="1" outlineLevel="1" x14ac:dyDescent="0.4">
      <c r="C21" s="349" t="str">
        <f>IF(ISBLANK('別紙B-1　総括表'!D20),"",'別紙B-1　総括表'!D20)</f>
        <v/>
      </c>
      <c r="D21" s="351"/>
      <c r="E21" s="351"/>
      <c r="F21" s="351"/>
      <c r="G21" s="351"/>
      <c r="H21" s="351"/>
      <c r="I21" s="351"/>
      <c r="J21" s="350"/>
      <c r="K21" s="445" t="str">
        <f>IF(ISBLANK('別紙B-1　総括表'!L20),"",'別紙B-1　総括表'!L20)</f>
        <v/>
      </c>
      <c r="L21" s="446"/>
      <c r="M21" s="446"/>
      <c r="N21" s="446"/>
      <c r="O21" s="446"/>
      <c r="P21" s="446"/>
      <c r="Q21" s="446"/>
      <c r="R21" s="446"/>
      <c r="S21" s="446"/>
      <c r="T21" s="446"/>
      <c r="U21" s="446"/>
      <c r="V21" s="446"/>
      <c r="W21" s="446"/>
      <c r="X21" s="446"/>
      <c r="Y21" s="446"/>
      <c r="Z21" s="447"/>
      <c r="AA21" s="312"/>
      <c r="AB21" s="313"/>
      <c r="AC21" s="313"/>
      <c r="AD21" s="313"/>
      <c r="AE21" s="351" t="str">
        <f>IF(ISBLANK('別紙B-1　総括表'!AF20),"",'別紙B-1　総括表'!AF20)</f>
        <v/>
      </c>
      <c r="AF21" s="351"/>
      <c r="AG21" s="350"/>
      <c r="AH21" s="312"/>
      <c r="AI21" s="313"/>
      <c r="AJ21" s="313"/>
      <c r="AK21" s="313"/>
      <c r="AL21" s="351" t="str">
        <f>IF(ISBLANK(AE21),"",AE21)</f>
        <v/>
      </c>
      <c r="AM21" s="351"/>
      <c r="AN21" s="350"/>
    </row>
    <row r="22" spans="2:80" ht="17.25" customHeight="1" collapsed="1" x14ac:dyDescent="0.4">
      <c r="C22" s="1" t="s">
        <v>405</v>
      </c>
    </row>
    <row r="23" spans="2:80" s="91" customFormat="1" ht="17.25" customHeight="1" x14ac:dyDescent="0.4">
      <c r="C23" s="260" t="s">
        <v>855</v>
      </c>
    </row>
    <row r="24" spans="2:80" ht="16.5" customHeight="1" x14ac:dyDescent="0.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2:80" ht="22.5" customHeight="1" x14ac:dyDescent="0.4">
      <c r="B25" s="8" t="s">
        <v>476</v>
      </c>
      <c r="P25" s="3"/>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2:80" ht="17.25" customHeight="1" x14ac:dyDescent="0.4">
      <c r="C26" s="316" t="s">
        <v>306</v>
      </c>
      <c r="D26" s="316"/>
      <c r="E26" s="316"/>
      <c r="F26" s="316"/>
      <c r="G26" s="316"/>
      <c r="H26" s="316"/>
      <c r="I26" s="316"/>
      <c r="J26" s="316"/>
      <c r="K26" s="341" t="s">
        <v>301</v>
      </c>
      <c r="L26" s="341"/>
      <c r="M26" s="341"/>
      <c r="N26" s="341"/>
      <c r="O26" s="341"/>
      <c r="P26" s="341"/>
      <c r="Q26" s="341"/>
      <c r="R26" s="341"/>
      <c r="S26" s="341"/>
      <c r="T26" s="341"/>
      <c r="U26" s="341"/>
      <c r="V26" s="341"/>
      <c r="W26" s="341"/>
      <c r="X26" s="341"/>
      <c r="Y26" s="341"/>
      <c r="Z26" s="342"/>
      <c r="AA26" s="448" t="s">
        <v>304</v>
      </c>
      <c r="AB26" s="448"/>
      <c r="AC26" s="448"/>
      <c r="AD26" s="448"/>
      <c r="AE26" s="448"/>
      <c r="AF26" s="448"/>
      <c r="AG26" s="448"/>
      <c r="AH26" s="448"/>
      <c r="AI26" s="448" t="s">
        <v>313</v>
      </c>
      <c r="AJ26" s="448"/>
      <c r="AK26" s="448"/>
      <c r="AL26" s="448"/>
      <c r="AM26" s="448"/>
      <c r="AN26" s="448"/>
      <c r="AO26" s="448"/>
      <c r="BJ26" s="60"/>
      <c r="BK26" s="60"/>
      <c r="BL26" s="1"/>
      <c r="BM26" s="1"/>
      <c r="BP26" s="2"/>
    </row>
    <row r="27" spans="2:80" ht="17.25" customHeight="1" x14ac:dyDescent="0.4">
      <c r="C27" s="316"/>
      <c r="D27" s="316"/>
      <c r="E27" s="316"/>
      <c r="F27" s="316"/>
      <c r="G27" s="316"/>
      <c r="H27" s="316"/>
      <c r="I27" s="316"/>
      <c r="J27" s="316"/>
      <c r="K27" s="341" t="str">
        <f>AA19</f>
        <v>現状値（令和　年度）</v>
      </c>
      <c r="L27" s="341"/>
      <c r="M27" s="341"/>
      <c r="N27" s="341"/>
      <c r="O27" s="341"/>
      <c r="P27" s="341"/>
      <c r="Q27" s="341"/>
      <c r="R27" s="342"/>
      <c r="S27" s="340" t="str">
        <f>AH19</f>
        <v>目標値（令和　年度）</v>
      </c>
      <c r="T27" s="341"/>
      <c r="U27" s="341"/>
      <c r="V27" s="341"/>
      <c r="W27" s="341"/>
      <c r="X27" s="341"/>
      <c r="Y27" s="341"/>
      <c r="Z27" s="342"/>
      <c r="AA27" s="448"/>
      <c r="AB27" s="448"/>
      <c r="AC27" s="448"/>
      <c r="AD27" s="448"/>
      <c r="AE27" s="448"/>
      <c r="AF27" s="448"/>
      <c r="AG27" s="448"/>
      <c r="AH27" s="448"/>
      <c r="AI27" s="448"/>
      <c r="AJ27" s="448"/>
      <c r="AK27" s="448"/>
      <c r="AL27" s="448"/>
      <c r="AM27" s="448"/>
      <c r="AN27" s="448"/>
      <c r="AO27" s="448"/>
      <c r="AP27" s="60"/>
      <c r="AQ27" s="60"/>
      <c r="AR27" s="60"/>
      <c r="BJ27" s="60"/>
      <c r="BK27" s="60"/>
      <c r="BS27" s="459" t="s">
        <v>426</v>
      </c>
      <c r="BT27" s="460"/>
      <c r="BU27" s="444" t="s">
        <v>424</v>
      </c>
      <c r="BV27" s="444"/>
      <c r="BW27" s="444"/>
      <c r="BX27" s="444" t="s">
        <v>425</v>
      </c>
      <c r="BY27" s="444"/>
      <c r="BZ27" s="444"/>
      <c r="CA27" s="444"/>
      <c r="CB27" s="444"/>
    </row>
    <row r="28" spans="2:80" ht="19.5" customHeight="1" x14ac:dyDescent="0.4">
      <c r="C28" s="449" t="str">
        <f>IF(ISBLANK('別紙B-1　総括表'!V9),"",'別紙B-1　総括表'!V9)</f>
        <v/>
      </c>
      <c r="D28" s="449"/>
      <c r="E28" s="449"/>
      <c r="F28" s="449"/>
      <c r="G28" s="449"/>
      <c r="H28" s="449"/>
      <c r="I28" s="449"/>
      <c r="J28" s="449"/>
      <c r="K28" s="450"/>
      <c r="L28" s="451"/>
      <c r="M28" s="451"/>
      <c r="N28" s="451"/>
      <c r="O28" s="451"/>
      <c r="P28" s="451"/>
      <c r="Q28" s="454" t="s">
        <v>179</v>
      </c>
      <c r="R28" s="455"/>
      <c r="S28" s="450"/>
      <c r="T28" s="451"/>
      <c r="U28" s="451"/>
      <c r="V28" s="451"/>
      <c r="W28" s="451"/>
      <c r="X28" s="451"/>
      <c r="Y28" s="454" t="s">
        <v>179</v>
      </c>
      <c r="Z28" s="455"/>
      <c r="AA28" s="456"/>
      <c r="AB28" s="456"/>
      <c r="AC28" s="456"/>
      <c r="AD28" s="456"/>
      <c r="AE28" s="456"/>
      <c r="AF28" s="456"/>
      <c r="AG28" s="456"/>
      <c r="AH28" s="456"/>
      <c r="AI28" s="361"/>
      <c r="AJ28" s="361"/>
      <c r="AK28" s="361"/>
      <c r="AL28" s="361"/>
      <c r="AM28" s="361"/>
      <c r="AN28" s="361"/>
      <c r="AO28" s="361"/>
      <c r="AP28" s="60"/>
      <c r="AQ28" s="72"/>
      <c r="AR28" s="73"/>
      <c r="BJ28" s="60"/>
      <c r="BK28" s="60"/>
      <c r="BS28" s="457" t="str">
        <f>IF((BU28&gt;BX28),"○","×")</f>
        <v>×</v>
      </c>
      <c r="BT28" s="458"/>
      <c r="BU28" s="394"/>
      <c r="BV28" s="394"/>
      <c r="BW28" s="394"/>
      <c r="BX28" s="394"/>
      <c r="BY28" s="394"/>
      <c r="BZ28" s="394"/>
      <c r="CA28" s="394"/>
      <c r="CB28" s="394"/>
    </row>
    <row r="29" spans="2:80" s="60" customFormat="1" ht="19.5" customHeight="1" x14ac:dyDescent="0.4">
      <c r="C29" s="449"/>
      <c r="D29" s="449"/>
      <c r="E29" s="449"/>
      <c r="F29" s="449"/>
      <c r="G29" s="449"/>
      <c r="H29" s="449"/>
      <c r="I29" s="449"/>
      <c r="J29" s="449"/>
      <c r="K29" s="452"/>
      <c r="L29" s="453"/>
      <c r="M29" s="453"/>
      <c r="N29" s="453"/>
      <c r="O29" s="453"/>
      <c r="P29" s="453"/>
      <c r="Q29" s="400"/>
      <c r="R29" s="401"/>
      <c r="S29" s="452"/>
      <c r="T29" s="453"/>
      <c r="U29" s="453"/>
      <c r="V29" s="453"/>
      <c r="W29" s="453"/>
      <c r="X29" s="453"/>
      <c r="Y29" s="400"/>
      <c r="Z29" s="401"/>
      <c r="AA29" s="456"/>
      <c r="AB29" s="456"/>
      <c r="AC29" s="456"/>
      <c r="AD29" s="456"/>
      <c r="AE29" s="456"/>
      <c r="AF29" s="456"/>
      <c r="AG29" s="456"/>
      <c r="AH29" s="456"/>
      <c r="AI29" s="361"/>
      <c r="AJ29" s="361"/>
      <c r="AK29" s="361"/>
      <c r="AL29" s="361"/>
      <c r="AM29" s="361"/>
      <c r="AN29" s="361"/>
      <c r="AO29" s="361"/>
      <c r="AQ29" s="74"/>
      <c r="AR29" s="75"/>
      <c r="BQ29" s="69"/>
      <c r="BR29" s="69"/>
      <c r="BS29" s="70"/>
      <c r="BT29" s="70"/>
      <c r="BU29" s="70"/>
      <c r="BV29" s="70"/>
      <c r="BW29" s="70"/>
      <c r="BX29" s="70"/>
      <c r="BY29" s="70"/>
      <c r="BZ29" s="70"/>
    </row>
    <row r="30" spans="2:80" s="60" customFormat="1" ht="19.5" customHeight="1" x14ac:dyDescent="0.4">
      <c r="C30" s="83" t="s">
        <v>450</v>
      </c>
      <c r="D30" s="84" t="s">
        <v>451</v>
      </c>
      <c r="E30" s="81"/>
      <c r="F30" s="81"/>
      <c r="G30" s="81"/>
      <c r="H30" s="81"/>
      <c r="I30" s="81"/>
      <c r="J30" s="81"/>
      <c r="K30" s="82"/>
      <c r="L30" s="82"/>
      <c r="M30" s="82"/>
      <c r="N30" s="71"/>
      <c r="O30" s="71"/>
      <c r="P30" s="71"/>
      <c r="Q30" s="67"/>
      <c r="R30" s="67"/>
      <c r="S30" s="71"/>
      <c r="T30" s="71"/>
      <c r="U30" s="71"/>
      <c r="V30" s="71"/>
      <c r="W30" s="71"/>
      <c r="X30" s="71"/>
      <c r="Y30" s="67"/>
      <c r="Z30" s="67"/>
      <c r="AA30" s="67"/>
      <c r="AB30" s="67"/>
      <c r="AC30" s="67"/>
      <c r="AD30" s="67"/>
      <c r="AE30" s="67"/>
      <c r="AF30" s="67"/>
      <c r="AG30" s="67"/>
      <c r="AH30" s="67"/>
      <c r="AI30" s="67"/>
      <c r="AJ30" s="67"/>
      <c r="AK30" s="67"/>
      <c r="AL30" s="67"/>
      <c r="AM30" s="67"/>
      <c r="AN30" s="67"/>
      <c r="AO30" s="67"/>
      <c r="AP30" s="28"/>
      <c r="AQ30" s="76"/>
      <c r="AR30" s="77"/>
      <c r="AS30" s="28"/>
      <c r="BQ30" s="69"/>
      <c r="BR30" s="69"/>
      <c r="BS30" s="70"/>
      <c r="BT30" s="70"/>
      <c r="BU30" s="70"/>
      <c r="BV30" s="70"/>
      <c r="BW30" s="70"/>
      <c r="BX30" s="70"/>
      <c r="BY30" s="70"/>
      <c r="BZ30" s="70"/>
    </row>
    <row r="31" spans="2:80" s="60" customFormat="1" ht="19.5" customHeight="1" x14ac:dyDescent="0.4">
      <c r="C31" s="85" t="s">
        <v>450</v>
      </c>
      <c r="D31" s="86" t="s">
        <v>452</v>
      </c>
      <c r="E31" s="81"/>
      <c r="F31" s="81"/>
      <c r="G31" s="81"/>
      <c r="H31" s="81"/>
      <c r="I31" s="81"/>
      <c r="J31" s="81"/>
      <c r="K31" s="82"/>
      <c r="L31" s="82"/>
      <c r="M31" s="82"/>
      <c r="N31" s="71"/>
      <c r="O31" s="71"/>
      <c r="P31" s="71"/>
      <c r="Q31" s="67"/>
      <c r="R31" s="67"/>
      <c r="S31" s="71"/>
      <c r="T31" s="71"/>
      <c r="U31" s="71"/>
      <c r="V31" s="71"/>
      <c r="W31" s="71"/>
      <c r="X31" s="71"/>
      <c r="Y31" s="67"/>
      <c r="Z31" s="67"/>
      <c r="AA31" s="67"/>
      <c r="AB31" s="67"/>
      <c r="AC31" s="67"/>
      <c r="AD31" s="67"/>
      <c r="AE31" s="67"/>
      <c r="AF31" s="67"/>
      <c r="AG31" s="67"/>
      <c r="AH31" s="67"/>
      <c r="AI31" s="67"/>
      <c r="AJ31" s="67"/>
      <c r="AK31" s="67"/>
      <c r="AL31" s="67"/>
      <c r="AM31" s="67"/>
      <c r="AN31" s="67"/>
      <c r="AO31" s="67"/>
      <c r="AP31" s="28"/>
      <c r="AQ31" s="76"/>
      <c r="AR31" s="77"/>
      <c r="AS31" s="28"/>
      <c r="BQ31" s="69"/>
      <c r="BR31" s="69"/>
      <c r="BS31" s="70"/>
      <c r="BT31" s="70"/>
      <c r="BU31" s="70"/>
      <c r="BV31" s="70"/>
      <c r="BW31" s="70"/>
      <c r="BX31" s="70"/>
      <c r="BY31" s="70"/>
      <c r="BZ31" s="70"/>
    </row>
    <row r="32" spans="2:80" s="60" customFormat="1" ht="18" customHeight="1" x14ac:dyDescent="0.4">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c r="BM32" s="67"/>
      <c r="BN32" s="66"/>
      <c r="BO32" s="66"/>
      <c r="BP32" s="66"/>
      <c r="BQ32" s="66"/>
    </row>
    <row r="33" spans="1:77" ht="18" customHeight="1" x14ac:dyDescent="0.4">
      <c r="C33" s="343" t="s">
        <v>2</v>
      </c>
      <c r="D33" s="344"/>
      <c r="E33" s="344"/>
      <c r="F33" s="344"/>
      <c r="G33" s="344"/>
      <c r="H33" s="344"/>
      <c r="I33" s="345"/>
      <c r="J33" s="343" t="s">
        <v>9</v>
      </c>
      <c r="K33" s="344"/>
      <c r="L33" s="344"/>
      <c r="M33" s="345"/>
      <c r="N33" s="464" t="s">
        <v>11</v>
      </c>
      <c r="O33" s="465"/>
      <c r="P33" s="343" t="s">
        <v>7</v>
      </c>
      <c r="Q33" s="344"/>
      <c r="R33" s="344"/>
      <c r="S33" s="345"/>
      <c r="T33" s="349" t="s">
        <v>155</v>
      </c>
      <c r="U33" s="351"/>
      <c r="V33" s="351"/>
      <c r="W33" s="351"/>
      <c r="X33" s="351"/>
      <c r="Y33" s="351"/>
      <c r="Z33" s="351"/>
      <c r="AA33" s="351"/>
      <c r="AB33" s="351"/>
      <c r="AC33" s="351"/>
      <c r="AD33" s="351"/>
      <c r="AE33" s="351"/>
      <c r="AF33" s="350"/>
      <c r="AG33" s="471" t="s">
        <v>3</v>
      </c>
      <c r="AH33" s="472"/>
      <c r="AI33" s="472"/>
      <c r="AJ33" s="472"/>
      <c r="AK33" s="473"/>
      <c r="AL33" s="316" t="s">
        <v>189</v>
      </c>
      <c r="AM33" s="316"/>
      <c r="AN33" s="316"/>
      <c r="AO33" s="316"/>
      <c r="AP33" s="316"/>
      <c r="AQ33" s="316"/>
      <c r="AR33" s="316"/>
      <c r="AS33" s="316"/>
      <c r="AT33" s="343" t="s">
        <v>6</v>
      </c>
      <c r="AU33" s="344"/>
      <c r="AV33" s="344"/>
      <c r="AW33" s="344"/>
      <c r="AX33" s="345"/>
      <c r="AY33" s="343" t="s">
        <v>10</v>
      </c>
      <c r="AZ33" s="344"/>
      <c r="BA33" s="345"/>
      <c r="BB33" s="481" t="s">
        <v>709</v>
      </c>
      <c r="BC33" s="485"/>
      <c r="BD33" s="485"/>
      <c r="BE33" s="482"/>
      <c r="BF33" s="336" t="s">
        <v>469</v>
      </c>
      <c r="BG33" s="337"/>
      <c r="BH33" s="337"/>
      <c r="BI33" s="461"/>
      <c r="BJ33" s="496" t="s">
        <v>449</v>
      </c>
      <c r="BK33" s="497"/>
      <c r="BL33" s="336" t="s">
        <v>152</v>
      </c>
      <c r="BM33" s="337"/>
      <c r="BN33" s="337"/>
      <c r="BO33" s="461"/>
    </row>
    <row r="34" spans="1:77" ht="18" customHeight="1" x14ac:dyDescent="0.4">
      <c r="C34" s="346"/>
      <c r="D34" s="347"/>
      <c r="E34" s="347"/>
      <c r="F34" s="347"/>
      <c r="G34" s="347"/>
      <c r="H34" s="347"/>
      <c r="I34" s="348"/>
      <c r="J34" s="346"/>
      <c r="K34" s="347"/>
      <c r="L34" s="347"/>
      <c r="M34" s="348"/>
      <c r="N34" s="466"/>
      <c r="O34" s="467"/>
      <c r="P34" s="346"/>
      <c r="Q34" s="347"/>
      <c r="R34" s="347"/>
      <c r="S34" s="348"/>
      <c r="T34" s="349" t="s">
        <v>421</v>
      </c>
      <c r="U34" s="351"/>
      <c r="V34" s="351"/>
      <c r="W34" s="523"/>
      <c r="X34" s="351" t="s">
        <v>188</v>
      </c>
      <c r="Y34" s="351"/>
      <c r="Z34" s="351"/>
      <c r="AA34" s="350"/>
      <c r="AB34" s="340" t="s">
        <v>190</v>
      </c>
      <c r="AC34" s="341"/>
      <c r="AD34" s="341"/>
      <c r="AE34" s="341"/>
      <c r="AF34" s="342"/>
      <c r="AG34" s="474"/>
      <c r="AH34" s="475"/>
      <c r="AI34" s="475"/>
      <c r="AJ34" s="475"/>
      <c r="AK34" s="476"/>
      <c r="AL34" s="346" t="s">
        <v>462</v>
      </c>
      <c r="AM34" s="347"/>
      <c r="AN34" s="347"/>
      <c r="AO34" s="348"/>
      <c r="AP34" s="346" t="s">
        <v>463</v>
      </c>
      <c r="AQ34" s="347"/>
      <c r="AR34" s="347"/>
      <c r="AS34" s="348"/>
      <c r="AT34" s="346"/>
      <c r="AU34" s="347"/>
      <c r="AV34" s="347"/>
      <c r="AW34" s="347"/>
      <c r="AX34" s="348"/>
      <c r="AY34" s="346"/>
      <c r="AZ34" s="347"/>
      <c r="BA34" s="348"/>
      <c r="BB34" s="483"/>
      <c r="BC34" s="486"/>
      <c r="BD34" s="486"/>
      <c r="BE34" s="484"/>
      <c r="BF34" s="338"/>
      <c r="BG34" s="339"/>
      <c r="BH34" s="339"/>
      <c r="BI34" s="462"/>
      <c r="BJ34" s="498"/>
      <c r="BK34" s="499"/>
      <c r="BL34" s="338"/>
      <c r="BM34" s="339"/>
      <c r="BN34" s="339"/>
      <c r="BO34" s="462"/>
      <c r="BS34" s="50" t="s">
        <v>403</v>
      </c>
    </row>
    <row r="35" spans="1:77" ht="18" customHeight="1" x14ac:dyDescent="0.4">
      <c r="C35" s="321"/>
      <c r="D35" s="321"/>
      <c r="E35" s="321"/>
      <c r="F35" s="321"/>
      <c r="G35" s="321"/>
      <c r="H35" s="321"/>
      <c r="I35" s="321"/>
      <c r="J35" s="312"/>
      <c r="K35" s="313"/>
      <c r="L35" s="313"/>
      <c r="M35" s="79"/>
      <c r="N35" s="524"/>
      <c r="O35" s="524"/>
      <c r="P35" s="413"/>
      <c r="Q35" s="414"/>
      <c r="R35" s="414"/>
      <c r="S35" s="414"/>
      <c r="T35" s="437"/>
      <c r="U35" s="437"/>
      <c r="V35" s="437"/>
      <c r="W35" s="441"/>
      <c r="X35" s="442"/>
      <c r="Y35" s="442"/>
      <c r="Z35" s="442"/>
      <c r="AA35" s="437"/>
      <c r="AB35" s="520">
        <f t="shared" ref="AB35:AB40" si="0">T35+X35</f>
        <v>0</v>
      </c>
      <c r="AC35" s="521"/>
      <c r="AD35" s="521"/>
      <c r="AE35" s="521"/>
      <c r="AF35" s="522"/>
      <c r="AG35" s="432"/>
      <c r="AH35" s="433"/>
      <c r="AI35" s="433"/>
      <c r="AJ35" s="433"/>
      <c r="AK35" s="442"/>
      <c r="AL35" s="437"/>
      <c r="AM35" s="437"/>
      <c r="AN35" s="437"/>
      <c r="AO35" s="437"/>
      <c r="AP35" s="437"/>
      <c r="AQ35" s="437"/>
      <c r="AR35" s="437"/>
      <c r="AS35" s="437"/>
      <c r="AT35" s="438">
        <f t="shared" ref="AT35:AT40" si="1">AB35-AL35-AP35</f>
        <v>0</v>
      </c>
      <c r="AU35" s="439"/>
      <c r="AV35" s="439"/>
      <c r="AW35" s="439"/>
      <c r="AX35" s="440"/>
      <c r="AY35" s="306"/>
      <c r="AZ35" s="307"/>
      <c r="BA35" s="308"/>
      <c r="BB35" s="434"/>
      <c r="BC35" s="435"/>
      <c r="BD35" s="435"/>
      <c r="BE35" s="436"/>
      <c r="BF35" s="434"/>
      <c r="BG35" s="435"/>
      <c r="BH35" s="435"/>
      <c r="BI35" s="436"/>
      <c r="BJ35" s="500"/>
      <c r="BK35" s="501"/>
      <c r="BL35" s="434"/>
      <c r="BM35" s="435"/>
      <c r="BN35" s="435"/>
      <c r="BO35" s="436"/>
      <c r="BS35" s="51">
        <f>IF(P35='リスト（削除不可）'!$H$2,'リスト（削除不可）'!$I$2,IF(P35='リスト（削除不可）'!$H$3,'リスト（削除不可）'!$I$3,'リスト（削除不可）'!$I$4))</f>
        <v>0.8666666666666667</v>
      </c>
      <c r="BT35" s="52">
        <f t="shared" ref="BT35:BT40" si="2">P35*AG35-AL35</f>
        <v>0</v>
      </c>
      <c r="BU35" s="52">
        <f t="shared" ref="BU35:BU40" si="3">(AL35+AP35)*BS35-AL35</f>
        <v>0</v>
      </c>
      <c r="BW35" s="53"/>
      <c r="BY35" s="53"/>
    </row>
    <row r="36" spans="1:77" ht="18" customHeight="1" x14ac:dyDescent="0.4">
      <c r="C36" s="321"/>
      <c r="D36" s="321"/>
      <c r="E36" s="321"/>
      <c r="F36" s="321"/>
      <c r="G36" s="321"/>
      <c r="H36" s="321"/>
      <c r="I36" s="321"/>
      <c r="J36" s="312"/>
      <c r="K36" s="313"/>
      <c r="L36" s="313"/>
      <c r="M36" s="79"/>
      <c r="N36" s="524"/>
      <c r="O36" s="524"/>
      <c r="P36" s="413"/>
      <c r="Q36" s="414"/>
      <c r="R36" s="414"/>
      <c r="S36" s="414"/>
      <c r="T36" s="437"/>
      <c r="U36" s="437"/>
      <c r="V36" s="437"/>
      <c r="W36" s="441"/>
      <c r="X36" s="442"/>
      <c r="Y36" s="442"/>
      <c r="Z36" s="442"/>
      <c r="AA36" s="437"/>
      <c r="AB36" s="520">
        <f t="shared" si="0"/>
        <v>0</v>
      </c>
      <c r="AC36" s="521"/>
      <c r="AD36" s="521"/>
      <c r="AE36" s="521"/>
      <c r="AF36" s="522"/>
      <c r="AG36" s="432"/>
      <c r="AH36" s="433"/>
      <c r="AI36" s="433"/>
      <c r="AJ36" s="433"/>
      <c r="AK36" s="433"/>
      <c r="AL36" s="437"/>
      <c r="AM36" s="437"/>
      <c r="AN36" s="437"/>
      <c r="AO36" s="437"/>
      <c r="AP36" s="437"/>
      <c r="AQ36" s="437"/>
      <c r="AR36" s="437"/>
      <c r="AS36" s="437"/>
      <c r="AT36" s="438">
        <f t="shared" si="1"/>
        <v>0</v>
      </c>
      <c r="AU36" s="439"/>
      <c r="AV36" s="439"/>
      <c r="AW36" s="439"/>
      <c r="AX36" s="440"/>
      <c r="AY36" s="306"/>
      <c r="AZ36" s="307"/>
      <c r="BA36" s="308"/>
      <c r="BB36" s="434"/>
      <c r="BC36" s="435"/>
      <c r="BD36" s="435"/>
      <c r="BE36" s="436"/>
      <c r="BF36" s="434"/>
      <c r="BG36" s="435"/>
      <c r="BH36" s="435"/>
      <c r="BI36" s="436"/>
      <c r="BJ36" s="500"/>
      <c r="BK36" s="501"/>
      <c r="BL36" s="434"/>
      <c r="BM36" s="435"/>
      <c r="BN36" s="435"/>
      <c r="BO36" s="436"/>
      <c r="BS36" s="51">
        <f>IF(P36='リスト（削除不可）'!$H$2,'リスト（削除不可）'!$I$2,IF(P36='リスト（削除不可）'!$H$3,'リスト（削除不可）'!$I$3,'リスト（削除不可）'!$I$4))</f>
        <v>0.8666666666666667</v>
      </c>
      <c r="BT36" s="52">
        <f t="shared" si="2"/>
        <v>0</v>
      </c>
      <c r="BU36" s="52">
        <f t="shared" si="3"/>
        <v>0</v>
      </c>
      <c r="BW36" s="53"/>
      <c r="BY36" s="53"/>
    </row>
    <row r="37" spans="1:77" ht="18" customHeight="1" x14ac:dyDescent="0.4">
      <c r="C37" s="321"/>
      <c r="D37" s="321"/>
      <c r="E37" s="321"/>
      <c r="F37" s="321"/>
      <c r="G37" s="321"/>
      <c r="H37" s="321"/>
      <c r="I37" s="321"/>
      <c r="J37" s="312"/>
      <c r="K37" s="313"/>
      <c r="L37" s="313"/>
      <c r="M37" s="79"/>
      <c r="N37" s="524"/>
      <c r="O37" s="524"/>
      <c r="P37" s="413"/>
      <c r="Q37" s="414"/>
      <c r="R37" s="414"/>
      <c r="S37" s="414"/>
      <c r="T37" s="437"/>
      <c r="U37" s="437"/>
      <c r="V37" s="437"/>
      <c r="W37" s="441"/>
      <c r="X37" s="442"/>
      <c r="Y37" s="442"/>
      <c r="Z37" s="442"/>
      <c r="AA37" s="437"/>
      <c r="AB37" s="520">
        <f t="shared" si="0"/>
        <v>0</v>
      </c>
      <c r="AC37" s="521"/>
      <c r="AD37" s="521"/>
      <c r="AE37" s="521"/>
      <c r="AF37" s="522"/>
      <c r="AG37" s="432"/>
      <c r="AH37" s="433"/>
      <c r="AI37" s="433"/>
      <c r="AJ37" s="433"/>
      <c r="AK37" s="433"/>
      <c r="AL37" s="437"/>
      <c r="AM37" s="437"/>
      <c r="AN37" s="437"/>
      <c r="AO37" s="437"/>
      <c r="AP37" s="437"/>
      <c r="AQ37" s="437"/>
      <c r="AR37" s="437"/>
      <c r="AS37" s="437"/>
      <c r="AT37" s="438">
        <f t="shared" si="1"/>
        <v>0</v>
      </c>
      <c r="AU37" s="439"/>
      <c r="AV37" s="439"/>
      <c r="AW37" s="439"/>
      <c r="AX37" s="440"/>
      <c r="AY37" s="306"/>
      <c r="AZ37" s="307"/>
      <c r="BA37" s="308"/>
      <c r="BB37" s="434"/>
      <c r="BC37" s="435"/>
      <c r="BD37" s="435"/>
      <c r="BE37" s="436"/>
      <c r="BF37" s="434"/>
      <c r="BG37" s="435"/>
      <c r="BH37" s="435"/>
      <c r="BI37" s="436"/>
      <c r="BJ37" s="500"/>
      <c r="BK37" s="501"/>
      <c r="BL37" s="434"/>
      <c r="BM37" s="435"/>
      <c r="BN37" s="435"/>
      <c r="BO37" s="436"/>
      <c r="BS37" s="51">
        <f>IF(P37='リスト（削除不可）'!$H$2,'リスト（削除不可）'!$I$2,IF(P37='リスト（削除不可）'!$H$3,'リスト（削除不可）'!$I$3,'リスト（削除不可）'!$I$4))</f>
        <v>0.8666666666666667</v>
      </c>
      <c r="BT37" s="52">
        <f t="shared" si="2"/>
        <v>0</v>
      </c>
      <c r="BU37" s="52">
        <f t="shared" si="3"/>
        <v>0</v>
      </c>
      <c r="BW37" s="53"/>
      <c r="BY37" s="53"/>
    </row>
    <row r="38" spans="1:77" ht="18" customHeight="1" x14ac:dyDescent="0.4">
      <c r="C38" s="321"/>
      <c r="D38" s="321"/>
      <c r="E38" s="321"/>
      <c r="F38" s="321"/>
      <c r="G38" s="321"/>
      <c r="H38" s="321"/>
      <c r="I38" s="321"/>
      <c r="J38" s="312"/>
      <c r="K38" s="313"/>
      <c r="L38" s="313"/>
      <c r="M38" s="79"/>
      <c r="N38" s="524"/>
      <c r="O38" s="524"/>
      <c r="P38" s="413"/>
      <c r="Q38" s="414"/>
      <c r="R38" s="414"/>
      <c r="S38" s="414"/>
      <c r="T38" s="437"/>
      <c r="U38" s="437"/>
      <c r="V38" s="437"/>
      <c r="W38" s="441"/>
      <c r="X38" s="442"/>
      <c r="Y38" s="442"/>
      <c r="Z38" s="442"/>
      <c r="AA38" s="437"/>
      <c r="AB38" s="520">
        <f t="shared" si="0"/>
        <v>0</v>
      </c>
      <c r="AC38" s="521"/>
      <c r="AD38" s="521"/>
      <c r="AE38" s="521"/>
      <c r="AF38" s="522"/>
      <c r="AG38" s="432"/>
      <c r="AH38" s="433"/>
      <c r="AI38" s="433"/>
      <c r="AJ38" s="433"/>
      <c r="AK38" s="433"/>
      <c r="AL38" s="437"/>
      <c r="AM38" s="437"/>
      <c r="AN38" s="437"/>
      <c r="AO38" s="437"/>
      <c r="AP38" s="437"/>
      <c r="AQ38" s="437"/>
      <c r="AR38" s="437"/>
      <c r="AS38" s="437"/>
      <c r="AT38" s="438">
        <f t="shared" si="1"/>
        <v>0</v>
      </c>
      <c r="AU38" s="439"/>
      <c r="AV38" s="439"/>
      <c r="AW38" s="439"/>
      <c r="AX38" s="440"/>
      <c r="AY38" s="306"/>
      <c r="AZ38" s="307"/>
      <c r="BA38" s="308"/>
      <c r="BB38" s="434"/>
      <c r="BC38" s="435"/>
      <c r="BD38" s="435"/>
      <c r="BE38" s="436"/>
      <c r="BF38" s="434"/>
      <c r="BG38" s="435"/>
      <c r="BH38" s="435"/>
      <c r="BI38" s="436"/>
      <c r="BJ38" s="500"/>
      <c r="BK38" s="501"/>
      <c r="BL38" s="434"/>
      <c r="BM38" s="435"/>
      <c r="BN38" s="435"/>
      <c r="BO38" s="436"/>
      <c r="BS38" s="51">
        <f>IF(P38='リスト（削除不可）'!$H$2,'リスト（削除不可）'!$I$2,IF(P38='リスト（削除不可）'!$H$3,'リスト（削除不可）'!$I$3,'リスト（削除不可）'!$I$4))</f>
        <v>0.8666666666666667</v>
      </c>
      <c r="BT38" s="52">
        <f t="shared" si="2"/>
        <v>0</v>
      </c>
      <c r="BU38" s="52">
        <f t="shared" si="3"/>
        <v>0</v>
      </c>
      <c r="BW38" s="53"/>
      <c r="BY38" s="53"/>
    </row>
    <row r="39" spans="1:77" ht="18" customHeight="1" x14ac:dyDescent="0.4">
      <c r="C39" s="321"/>
      <c r="D39" s="321"/>
      <c r="E39" s="321"/>
      <c r="F39" s="321"/>
      <c r="G39" s="321"/>
      <c r="H39" s="321"/>
      <c r="I39" s="321"/>
      <c r="J39" s="312"/>
      <c r="K39" s="313"/>
      <c r="L39" s="313"/>
      <c r="M39" s="79"/>
      <c r="N39" s="524"/>
      <c r="O39" s="524"/>
      <c r="P39" s="413"/>
      <c r="Q39" s="414"/>
      <c r="R39" s="414"/>
      <c r="S39" s="414"/>
      <c r="T39" s="437"/>
      <c r="U39" s="437"/>
      <c r="V39" s="437"/>
      <c r="W39" s="441"/>
      <c r="X39" s="442"/>
      <c r="Y39" s="442"/>
      <c r="Z39" s="442"/>
      <c r="AA39" s="437"/>
      <c r="AB39" s="520">
        <f t="shared" si="0"/>
        <v>0</v>
      </c>
      <c r="AC39" s="521"/>
      <c r="AD39" s="521"/>
      <c r="AE39" s="521"/>
      <c r="AF39" s="522"/>
      <c r="AG39" s="432"/>
      <c r="AH39" s="433"/>
      <c r="AI39" s="433"/>
      <c r="AJ39" s="433"/>
      <c r="AK39" s="433"/>
      <c r="AL39" s="437"/>
      <c r="AM39" s="437"/>
      <c r="AN39" s="437"/>
      <c r="AO39" s="437"/>
      <c r="AP39" s="437"/>
      <c r="AQ39" s="437"/>
      <c r="AR39" s="437"/>
      <c r="AS39" s="437"/>
      <c r="AT39" s="438">
        <f t="shared" si="1"/>
        <v>0</v>
      </c>
      <c r="AU39" s="439"/>
      <c r="AV39" s="439"/>
      <c r="AW39" s="439"/>
      <c r="AX39" s="440"/>
      <c r="AY39" s="306"/>
      <c r="AZ39" s="307"/>
      <c r="BA39" s="308"/>
      <c r="BB39" s="434"/>
      <c r="BC39" s="435"/>
      <c r="BD39" s="435"/>
      <c r="BE39" s="436"/>
      <c r="BF39" s="434"/>
      <c r="BG39" s="435"/>
      <c r="BH39" s="435"/>
      <c r="BI39" s="436"/>
      <c r="BJ39" s="500"/>
      <c r="BK39" s="501"/>
      <c r="BL39" s="434"/>
      <c r="BM39" s="435"/>
      <c r="BN39" s="435"/>
      <c r="BO39" s="436"/>
      <c r="BS39" s="51">
        <f>IF(P39='リスト（削除不可）'!$H$2,'リスト（削除不可）'!$I$2,IF(P39='リスト（削除不可）'!$H$3,'リスト（削除不可）'!$I$3,'リスト（削除不可）'!$I$4))</f>
        <v>0.8666666666666667</v>
      </c>
      <c r="BT39" s="52">
        <f t="shared" si="2"/>
        <v>0</v>
      </c>
      <c r="BU39" s="52">
        <f t="shared" si="3"/>
        <v>0</v>
      </c>
      <c r="BW39" s="53"/>
      <c r="BY39" s="53"/>
    </row>
    <row r="40" spans="1:77" ht="18" customHeight="1" thickBot="1" x14ac:dyDescent="0.45">
      <c r="C40" s="402"/>
      <c r="D40" s="403"/>
      <c r="E40" s="403"/>
      <c r="F40" s="403"/>
      <c r="G40" s="403"/>
      <c r="H40" s="403"/>
      <c r="I40" s="404"/>
      <c r="J40" s="428"/>
      <c r="K40" s="429"/>
      <c r="L40" s="429"/>
      <c r="M40" s="80"/>
      <c r="N40" s="526"/>
      <c r="O40" s="527"/>
      <c r="P40" s="424"/>
      <c r="Q40" s="425"/>
      <c r="R40" s="425"/>
      <c r="S40" s="426"/>
      <c r="T40" s="528"/>
      <c r="U40" s="529"/>
      <c r="V40" s="529"/>
      <c r="W40" s="530"/>
      <c r="X40" s="529"/>
      <c r="Y40" s="529"/>
      <c r="Z40" s="529"/>
      <c r="AA40" s="420"/>
      <c r="AB40" s="535">
        <f t="shared" si="0"/>
        <v>0</v>
      </c>
      <c r="AC40" s="536"/>
      <c r="AD40" s="536"/>
      <c r="AE40" s="536"/>
      <c r="AF40" s="537"/>
      <c r="AG40" s="30"/>
      <c r="AH40" s="31"/>
      <c r="AI40" s="31"/>
      <c r="AJ40" s="88"/>
      <c r="AK40" s="31"/>
      <c r="AL40" s="528"/>
      <c r="AM40" s="529"/>
      <c r="AN40" s="529"/>
      <c r="AO40" s="420"/>
      <c r="AP40" s="528"/>
      <c r="AQ40" s="529"/>
      <c r="AR40" s="529"/>
      <c r="AS40" s="420"/>
      <c r="AT40" s="406">
        <f t="shared" si="1"/>
        <v>0</v>
      </c>
      <c r="AU40" s="407"/>
      <c r="AV40" s="407"/>
      <c r="AW40" s="407"/>
      <c r="AX40" s="408"/>
      <c r="AY40" s="409"/>
      <c r="AZ40" s="410"/>
      <c r="BA40" s="411"/>
      <c r="BB40" s="402"/>
      <c r="BC40" s="403"/>
      <c r="BD40" s="403"/>
      <c r="BE40" s="404"/>
      <c r="BF40" s="402"/>
      <c r="BG40" s="403"/>
      <c r="BH40" s="403"/>
      <c r="BI40" s="404"/>
      <c r="BJ40" s="494"/>
      <c r="BK40" s="495"/>
      <c r="BL40" s="402"/>
      <c r="BM40" s="403"/>
      <c r="BN40" s="403"/>
      <c r="BO40" s="404"/>
      <c r="BS40" s="51">
        <f>IF(P40='リスト（削除不可）'!$H$2,'リスト（削除不可）'!$I$2,IF(P40='リスト（削除不可）'!$H$3,'リスト（削除不可）'!$I$3,'リスト（削除不可）'!$I$4))</f>
        <v>0.8666666666666667</v>
      </c>
      <c r="BT40" s="52">
        <f t="shared" si="2"/>
        <v>0</v>
      </c>
      <c r="BU40" s="52">
        <f t="shared" si="3"/>
        <v>0</v>
      </c>
      <c r="BW40" s="53"/>
      <c r="BY40" s="53"/>
    </row>
    <row r="41" spans="1:77" ht="18" customHeight="1" thickTop="1" x14ac:dyDescent="0.4">
      <c r="C41" s="399" t="s">
        <v>8</v>
      </c>
      <c r="D41" s="400"/>
      <c r="E41" s="400"/>
      <c r="F41" s="400"/>
      <c r="G41" s="400"/>
      <c r="H41" s="400"/>
      <c r="I41" s="400"/>
      <c r="J41" s="400"/>
      <c r="K41" s="400"/>
      <c r="L41" s="400"/>
      <c r="M41" s="400"/>
      <c r="N41" s="400"/>
      <c r="O41" s="400"/>
      <c r="P41" s="400"/>
      <c r="Q41" s="400"/>
      <c r="R41" s="400"/>
      <c r="S41" s="401"/>
      <c r="T41" s="531">
        <f>SUM(T35:W40)</f>
        <v>0</v>
      </c>
      <c r="U41" s="532"/>
      <c r="V41" s="532"/>
      <c r="W41" s="533"/>
      <c r="X41" s="532">
        <f>SUM(X35:AA40)</f>
        <v>0</v>
      </c>
      <c r="Y41" s="532"/>
      <c r="Z41" s="532"/>
      <c r="AA41" s="534"/>
      <c r="AB41" s="539">
        <f>SUM(AB35:AB40)</f>
        <v>0</v>
      </c>
      <c r="AC41" s="540"/>
      <c r="AD41" s="540"/>
      <c r="AE41" s="540"/>
      <c r="AF41" s="541"/>
      <c r="AG41" s="395">
        <f>SUM(AG34:AK40)</f>
        <v>0</v>
      </c>
      <c r="AH41" s="396"/>
      <c r="AI41" s="396"/>
      <c r="AJ41" s="396"/>
      <c r="AK41" s="396"/>
      <c r="AL41" s="397">
        <f>SUM(AL34:AO40)</f>
        <v>0</v>
      </c>
      <c r="AM41" s="397"/>
      <c r="AN41" s="397"/>
      <c r="AO41" s="397"/>
      <c r="AP41" s="397">
        <f>SUM(AP34:AS40)</f>
        <v>0</v>
      </c>
      <c r="AQ41" s="397"/>
      <c r="AR41" s="397"/>
      <c r="AS41" s="397"/>
      <c r="AT41" s="396">
        <f>SUM(AT34:AX40)</f>
        <v>0</v>
      </c>
      <c r="AU41" s="396"/>
      <c r="AV41" s="396"/>
      <c r="AW41" s="396"/>
      <c r="AX41" s="398"/>
      <c r="AY41" s="399"/>
      <c r="AZ41" s="400"/>
      <c r="BA41" s="401"/>
      <c r="BB41" s="399"/>
      <c r="BC41" s="400"/>
      <c r="BD41" s="400"/>
      <c r="BE41" s="401"/>
      <c r="BF41" s="399"/>
      <c r="BG41" s="400"/>
      <c r="BH41" s="400"/>
      <c r="BI41" s="401"/>
      <c r="BJ41" s="502"/>
      <c r="BK41" s="503"/>
      <c r="BL41" s="399"/>
      <c r="BM41" s="400"/>
      <c r="BN41" s="400"/>
      <c r="BO41" s="401"/>
      <c r="BS41" s="49"/>
      <c r="BW41" s="53"/>
      <c r="BY41" s="53"/>
    </row>
    <row r="42" spans="1:77" ht="18" customHeight="1" x14ac:dyDescent="0.4">
      <c r="C42" s="1" t="s">
        <v>432</v>
      </c>
      <c r="D42" s="1" t="s">
        <v>433</v>
      </c>
      <c r="T42" s="2"/>
      <c r="U42" s="2"/>
      <c r="V42" s="2"/>
      <c r="W42" s="2"/>
      <c r="X42" s="2"/>
      <c r="Y42" s="2"/>
      <c r="Z42" s="2"/>
      <c r="AA42" s="2"/>
      <c r="AB42" s="2"/>
      <c r="AC42" s="2"/>
      <c r="AD42" s="2"/>
      <c r="AE42" s="2"/>
      <c r="AF42" s="2"/>
      <c r="AG42" s="2"/>
      <c r="AH42" s="2"/>
      <c r="AI42" s="2"/>
      <c r="BS42" s="394" t="s">
        <v>408</v>
      </c>
      <c r="BT42" s="394"/>
      <c r="BU42" s="61" t="e">
        <f>BV43</f>
        <v>#DIV/0!</v>
      </c>
      <c r="BV42" s="60"/>
    </row>
    <row r="43" spans="1:77" ht="18" customHeight="1" x14ac:dyDescent="0.4">
      <c r="A43" s="5"/>
      <c r="B43" s="5"/>
      <c r="C43" s="5" t="s">
        <v>432</v>
      </c>
      <c r="D43" s="5" t="s">
        <v>461</v>
      </c>
      <c r="E43" s="5"/>
      <c r="F43" s="5"/>
      <c r="G43" s="5"/>
      <c r="H43" s="5"/>
      <c r="I43" s="5"/>
      <c r="J43" s="5"/>
      <c r="K43" s="5"/>
      <c r="L43" s="5"/>
      <c r="M43" s="5"/>
      <c r="N43" s="5"/>
      <c r="O43" s="5"/>
      <c r="P43" s="5"/>
      <c r="Q43" s="5"/>
      <c r="R43" s="5"/>
      <c r="S43" s="5"/>
      <c r="T43" s="40"/>
      <c r="U43" s="40"/>
      <c r="V43" s="40"/>
      <c r="W43" s="40"/>
      <c r="X43" s="40"/>
      <c r="Y43" s="40"/>
      <c r="Z43" s="40"/>
      <c r="AA43" s="40"/>
      <c r="AB43" s="40"/>
      <c r="AC43" s="40"/>
      <c r="AD43" s="40"/>
      <c r="AE43" s="40"/>
      <c r="AF43" s="40"/>
      <c r="AG43" s="40"/>
      <c r="AH43" s="40"/>
      <c r="AI43" s="40"/>
      <c r="AJ43" s="5"/>
      <c r="AK43" s="5"/>
      <c r="AL43" s="5"/>
      <c r="AM43" s="5"/>
      <c r="AN43" s="5"/>
      <c r="AO43" s="5"/>
      <c r="AP43" s="5"/>
      <c r="AQ43" s="5"/>
      <c r="AR43" s="5"/>
      <c r="AS43" s="5"/>
      <c r="BS43" s="60"/>
      <c r="BT43" s="52">
        <f>INT(AB41*10/110)</f>
        <v>0</v>
      </c>
      <c r="BU43" s="52" t="e">
        <f>AL41/(AB41-X41)</f>
        <v>#DIV/0!</v>
      </c>
      <c r="BV43" s="52" t="e">
        <f>INT(BT43*BU43)</f>
        <v>#DIV/0!</v>
      </c>
    </row>
    <row r="44" spans="1:77" s="60" customFormat="1" ht="18" customHeight="1" x14ac:dyDescent="0.4">
      <c r="A44" s="5"/>
      <c r="B44" s="5"/>
      <c r="C44" s="87" t="s">
        <v>432</v>
      </c>
      <c r="D44" s="92" t="s">
        <v>470</v>
      </c>
      <c r="E44" s="92"/>
      <c r="F44" s="92"/>
      <c r="G44" s="92"/>
      <c r="H44" s="92"/>
      <c r="I44" s="92"/>
      <c r="J44" s="92"/>
      <c r="K44" s="92"/>
      <c r="L44" s="92"/>
      <c r="M44" s="92"/>
      <c r="N44" s="92"/>
      <c r="O44" s="92"/>
      <c r="P44" s="5"/>
      <c r="Q44" s="5"/>
      <c r="R44" s="5"/>
      <c r="S44" s="5"/>
      <c r="T44" s="40"/>
      <c r="U44" s="40"/>
      <c r="V44" s="40"/>
      <c r="W44" s="40"/>
      <c r="X44" s="40"/>
      <c r="Y44" s="40"/>
      <c r="Z44" s="40"/>
      <c r="AA44" s="40"/>
      <c r="AB44" s="40"/>
      <c r="AC44" s="40"/>
      <c r="AD44" s="40"/>
      <c r="AE44" s="40"/>
      <c r="AF44" s="40"/>
      <c r="AG44" s="40"/>
      <c r="AH44" s="40"/>
      <c r="AI44" s="40"/>
      <c r="AJ44" s="5"/>
      <c r="AK44" s="5"/>
      <c r="AL44" s="5"/>
      <c r="AM44" s="5"/>
      <c r="AN44" s="5"/>
      <c r="AO44" s="5"/>
      <c r="AP44" s="5"/>
      <c r="AQ44" s="5"/>
      <c r="AR44" s="5"/>
      <c r="AS44" s="5"/>
      <c r="BT44" s="52"/>
      <c r="BU44" s="52"/>
      <c r="BV44" s="52"/>
    </row>
    <row r="45" spans="1:77" s="60" customFormat="1" ht="18" customHeight="1" x14ac:dyDescent="0.4">
      <c r="A45" s="5"/>
      <c r="B45" s="5"/>
      <c r="C45" s="87" t="s">
        <v>432</v>
      </c>
      <c r="D45" s="92" t="s">
        <v>468</v>
      </c>
      <c r="E45" s="92"/>
      <c r="F45" s="92"/>
      <c r="G45" s="92"/>
      <c r="H45" s="92"/>
      <c r="I45" s="92"/>
      <c r="J45" s="92"/>
      <c r="K45" s="92"/>
      <c r="L45" s="92"/>
      <c r="M45" s="92"/>
      <c r="N45" s="92"/>
      <c r="O45" s="92"/>
      <c r="P45" s="5"/>
      <c r="Q45" s="5"/>
      <c r="R45" s="5"/>
      <c r="S45" s="5"/>
      <c r="T45" s="40"/>
      <c r="U45" s="40"/>
      <c r="V45" s="40"/>
      <c r="W45" s="40"/>
      <c r="X45" s="40"/>
      <c r="Y45" s="40"/>
      <c r="Z45" s="40"/>
      <c r="AA45" s="40"/>
      <c r="AB45" s="40"/>
      <c r="AC45" s="40"/>
      <c r="AD45" s="40"/>
      <c r="AE45" s="40"/>
      <c r="AF45" s="40"/>
      <c r="AG45" s="40"/>
      <c r="AH45" s="40"/>
      <c r="AI45" s="40"/>
      <c r="AJ45" s="5"/>
      <c r="AK45" s="5"/>
      <c r="AL45" s="5"/>
      <c r="AM45" s="5"/>
      <c r="AN45" s="5"/>
      <c r="AO45" s="5"/>
      <c r="AP45" s="5"/>
      <c r="AQ45" s="5"/>
      <c r="AR45" s="5"/>
      <c r="AS45" s="5"/>
      <c r="BT45" s="52"/>
      <c r="BU45" s="52"/>
      <c r="BV45" s="52"/>
    </row>
    <row r="46" spans="1:77" ht="18" customHeight="1" x14ac:dyDescent="0.4">
      <c r="A46" s="5"/>
      <c r="B46" s="5"/>
      <c r="C46" s="92" t="s">
        <v>432</v>
      </c>
      <c r="D46" s="92" t="s">
        <v>434</v>
      </c>
      <c r="E46" s="92"/>
      <c r="F46" s="92"/>
      <c r="G46" s="92"/>
      <c r="H46" s="92"/>
      <c r="I46" s="92"/>
      <c r="J46" s="92"/>
      <c r="K46" s="92"/>
      <c r="L46" s="92"/>
      <c r="M46" s="92"/>
      <c r="N46" s="92"/>
      <c r="O46" s="92"/>
      <c r="P46" s="5"/>
      <c r="Q46" s="5"/>
      <c r="R46" s="5"/>
      <c r="S46" s="5"/>
      <c r="T46" s="40"/>
      <c r="U46" s="40"/>
      <c r="V46" s="40"/>
      <c r="W46" s="40"/>
      <c r="X46" s="40"/>
      <c r="Y46" s="40"/>
      <c r="Z46" s="5"/>
      <c r="AA46" s="5"/>
      <c r="AB46" s="5"/>
      <c r="AC46" s="5"/>
      <c r="AD46" s="5"/>
      <c r="AE46" s="5"/>
      <c r="AF46" s="5"/>
      <c r="AG46" s="5"/>
      <c r="AH46" s="5"/>
      <c r="AI46" s="5"/>
      <c r="AJ46" s="5"/>
      <c r="AK46" s="5"/>
      <c r="AL46" s="5"/>
      <c r="AM46" s="5"/>
      <c r="AN46" s="5"/>
      <c r="AO46" s="5"/>
      <c r="AP46" s="5"/>
      <c r="AQ46" s="5"/>
      <c r="AR46" s="5"/>
      <c r="AS46" s="5"/>
    </row>
    <row r="47" spans="1:77" ht="18" customHeight="1" x14ac:dyDescent="0.4">
      <c r="A47" s="5"/>
      <c r="B47" s="5"/>
      <c r="C47" s="92" t="s">
        <v>432</v>
      </c>
      <c r="D47" s="92" t="s">
        <v>435</v>
      </c>
      <c r="E47" s="92"/>
      <c r="F47" s="92"/>
      <c r="G47" s="92"/>
      <c r="H47" s="92"/>
      <c r="I47" s="92"/>
      <c r="J47" s="92"/>
      <c r="K47" s="92"/>
      <c r="L47" s="92"/>
      <c r="M47" s="92"/>
      <c r="N47" s="92"/>
      <c r="O47" s="92"/>
      <c r="P47" s="5"/>
      <c r="Q47" s="5"/>
      <c r="R47" s="5"/>
      <c r="S47" s="5"/>
      <c r="T47" s="40"/>
      <c r="U47" s="40"/>
      <c r="V47" s="40"/>
      <c r="W47" s="40"/>
      <c r="X47" s="40"/>
      <c r="Y47" s="40"/>
      <c r="Z47" s="5"/>
      <c r="AA47" s="5"/>
      <c r="AB47" s="5"/>
      <c r="AC47" s="5"/>
      <c r="AD47" s="5"/>
      <c r="AE47" s="5"/>
      <c r="AF47" s="5"/>
      <c r="AG47" s="5"/>
      <c r="AH47" s="5"/>
      <c r="AI47" s="5"/>
      <c r="AJ47" s="5"/>
      <c r="AK47" s="5"/>
      <c r="AL47" s="5"/>
      <c r="AM47" s="5"/>
      <c r="AN47" s="5"/>
      <c r="AO47" s="5"/>
      <c r="AP47" s="5"/>
      <c r="AQ47" s="5"/>
      <c r="AR47" s="5"/>
      <c r="AS47" s="5"/>
    </row>
    <row r="48" spans="1:77" ht="18" customHeight="1" x14ac:dyDescent="0.4">
      <c r="A48" s="5"/>
      <c r="B48" s="5"/>
      <c r="C48" s="92"/>
      <c r="D48" s="92" t="s">
        <v>436</v>
      </c>
      <c r="E48" s="92"/>
      <c r="F48" s="92"/>
      <c r="G48" s="92"/>
      <c r="H48" s="92"/>
      <c r="I48" s="92"/>
      <c r="J48" s="92"/>
      <c r="K48" s="92"/>
      <c r="L48" s="92"/>
      <c r="M48" s="92"/>
      <c r="N48" s="92"/>
      <c r="O48" s="92"/>
      <c r="P48" s="5"/>
      <c r="Q48" s="5"/>
      <c r="R48" s="5"/>
      <c r="S48" s="5"/>
      <c r="T48" s="40"/>
      <c r="U48" s="40"/>
      <c r="V48" s="40"/>
      <c r="W48" s="40"/>
      <c r="X48" s="40"/>
      <c r="Y48" s="40"/>
      <c r="Z48" s="5"/>
      <c r="AA48" s="5"/>
      <c r="AB48" s="5"/>
      <c r="AC48" s="5"/>
      <c r="AD48" s="5"/>
      <c r="AE48" s="5"/>
      <c r="AF48" s="5"/>
      <c r="AG48" s="5"/>
      <c r="AH48" s="5"/>
      <c r="AI48" s="5"/>
      <c r="AJ48" s="5"/>
      <c r="AK48" s="5"/>
      <c r="AL48" s="5"/>
      <c r="AM48" s="5"/>
      <c r="AN48" s="5"/>
      <c r="AO48" s="5"/>
      <c r="AP48" s="5"/>
      <c r="AQ48" s="5"/>
      <c r="AR48" s="5"/>
      <c r="AS48" s="5"/>
    </row>
    <row r="49" spans="1:131" x14ac:dyDescent="0.4">
      <c r="CW49" s="60"/>
      <c r="DA49" s="60"/>
      <c r="DE49" s="60"/>
      <c r="DG49" s="1"/>
      <c r="DK49" s="60"/>
      <c r="DM49" s="1"/>
      <c r="DU49" s="1"/>
      <c r="DV49" s="60"/>
      <c r="DZ49" s="1"/>
      <c r="EA49" s="60"/>
    </row>
    <row r="50" spans="1:131" ht="19.149999999999999" customHeight="1" x14ac:dyDescent="0.4">
      <c r="A50" s="27" t="s">
        <v>393</v>
      </c>
      <c r="CL50" s="60"/>
      <c r="CM50" s="60"/>
      <c r="CP50" s="60"/>
      <c r="CQ50" s="60"/>
      <c r="CU50" s="60"/>
      <c r="CV50" s="60"/>
      <c r="CX50" s="1"/>
      <c r="DB50" s="1"/>
      <c r="DE50" s="60"/>
      <c r="DF50" s="1"/>
      <c r="DG50" s="1"/>
      <c r="DH50" s="60"/>
      <c r="DQ50" s="1"/>
      <c r="DU50" s="1"/>
      <c r="DZ50" s="1"/>
    </row>
    <row r="51" spans="1:131" s="91" customFormat="1" ht="10.9" customHeight="1" x14ac:dyDescent="0.4">
      <c r="A51" s="27"/>
    </row>
    <row r="52" spans="1:131" ht="18" customHeight="1" x14ac:dyDescent="0.4">
      <c r="B52" s="340" t="s">
        <v>300</v>
      </c>
      <c r="C52" s="341"/>
      <c r="D52" s="341"/>
      <c r="E52" s="341"/>
      <c r="F52" s="342"/>
      <c r="G52" s="349" t="str">
        <f>IF(ISBLANK('別紙B-1　総括表'!H3),"",'別紙B-1　総括表'!H3)</f>
        <v/>
      </c>
      <c r="H52" s="351"/>
      <c r="I52" s="351"/>
      <c r="J52" s="351"/>
      <c r="K52" s="351"/>
      <c r="L52" s="351"/>
      <c r="M52" s="351"/>
      <c r="N52" s="350"/>
      <c r="P52" s="362" t="str">
        <f>IF(ISBLANK(G52),"",IF(G52="変更","※変更箇所朱書き",""))</f>
        <v/>
      </c>
      <c r="Q52" s="362"/>
      <c r="R52" s="362"/>
      <c r="S52" s="362"/>
      <c r="T52" s="362"/>
      <c r="CW52" s="60"/>
      <c r="DA52" s="60"/>
      <c r="DE52" s="60"/>
      <c r="DG52" s="1"/>
      <c r="DK52" s="60"/>
      <c r="DM52" s="1"/>
      <c r="DU52" s="1"/>
      <c r="DV52" s="60"/>
      <c r="DZ52" s="1"/>
      <c r="EA52" s="60"/>
    </row>
    <row r="53" spans="1:131" x14ac:dyDescent="0.4">
      <c r="CW53" s="60"/>
      <c r="DA53" s="60"/>
      <c r="DE53" s="60"/>
      <c r="DG53" s="1"/>
      <c r="DK53" s="60"/>
      <c r="DM53" s="1"/>
      <c r="DU53" s="1"/>
      <c r="DV53" s="60"/>
      <c r="DZ53" s="1"/>
      <c r="EA53" s="60"/>
    </row>
    <row r="54" spans="1:131" ht="23.25" x14ac:dyDescent="0.4">
      <c r="B54" s="91"/>
      <c r="C54" s="151"/>
      <c r="D54" s="151"/>
      <c r="E54" s="151"/>
      <c r="F54" s="151"/>
      <c r="G54" s="151"/>
      <c r="H54" s="151"/>
      <c r="I54" s="151"/>
      <c r="J54" s="151"/>
      <c r="K54" s="151"/>
      <c r="L54" s="151"/>
      <c r="M54" s="151"/>
      <c r="N54" s="375" t="str">
        <f>'別紙B-1　総括表'!$N$6</f>
        <v>令和８年度</v>
      </c>
      <c r="O54" s="375"/>
      <c r="P54" s="375"/>
      <c r="Q54" s="375"/>
      <c r="R54" s="375"/>
      <c r="S54" s="375"/>
      <c r="T54" s="375"/>
      <c r="U54" s="375"/>
      <c r="V54" s="538" t="str">
        <f>'別紙B-1　総括表'!$V$6</f>
        <v>さが園芸888整備支援事業　実施計画書</v>
      </c>
      <c r="W54" s="538"/>
      <c r="X54" s="538"/>
      <c r="Y54" s="538"/>
      <c r="Z54" s="538"/>
      <c r="AA54" s="538"/>
      <c r="AB54" s="538"/>
      <c r="AC54" s="538"/>
      <c r="AD54" s="538"/>
      <c r="AE54" s="538"/>
      <c r="AF54" s="538"/>
      <c r="AG54" s="538"/>
      <c r="AH54" s="538"/>
      <c r="AI54" s="538"/>
      <c r="AJ54" s="538"/>
      <c r="AK54" s="538"/>
      <c r="AL54" s="538"/>
      <c r="AM54" s="538"/>
      <c r="AN54" s="538"/>
      <c r="AO54" s="538"/>
      <c r="AP54" s="480" t="s">
        <v>711</v>
      </c>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151"/>
      <c r="BN54" s="151"/>
      <c r="BO54" s="151"/>
      <c r="BP54" s="151"/>
      <c r="BQ54" s="151"/>
      <c r="CW54" s="60"/>
      <c r="DA54" s="60"/>
      <c r="DE54" s="60"/>
      <c r="DG54" s="1"/>
      <c r="DK54" s="60"/>
      <c r="DM54" s="1"/>
      <c r="DU54" s="1"/>
      <c r="DV54" s="60"/>
      <c r="DZ54" s="1"/>
      <c r="EA54" s="60"/>
    </row>
    <row r="55" spans="1:131" ht="14.25" customHeight="1" x14ac:dyDescent="0.4">
      <c r="CW55" s="60"/>
      <c r="DA55" s="60"/>
      <c r="DE55" s="60"/>
      <c r="DG55" s="1"/>
      <c r="DK55" s="60"/>
      <c r="DM55" s="1"/>
      <c r="DU55" s="1"/>
      <c r="DV55" s="60"/>
      <c r="DZ55" s="1"/>
      <c r="EA55" s="60"/>
    </row>
    <row r="56" spans="1:131" ht="28.5" customHeight="1" x14ac:dyDescent="0.4">
      <c r="B56" s="340" t="s">
        <v>0</v>
      </c>
      <c r="C56" s="341"/>
      <c r="D56" s="341"/>
      <c r="E56" s="341"/>
      <c r="F56" s="342"/>
      <c r="G56" s="349" t="str">
        <f>IF(ISBLANK('別紙B-1　総括表'!H9),"",'別紙B-1　総括表'!H9)</f>
        <v/>
      </c>
      <c r="H56" s="351"/>
      <c r="I56" s="351"/>
      <c r="J56" s="351"/>
      <c r="K56" s="351"/>
      <c r="L56" s="351"/>
      <c r="M56" s="351"/>
      <c r="N56" s="350"/>
      <c r="O56" s="60"/>
      <c r="P56" s="340" t="s">
        <v>151</v>
      </c>
      <c r="Q56" s="341"/>
      <c r="R56" s="341"/>
      <c r="S56" s="341"/>
      <c r="T56" s="342"/>
      <c r="U56" s="487" t="str">
        <f>IF(ISBLANK('別紙B-1　総括表'!H10),"",'別紙B-1　総括表'!H10)</f>
        <v/>
      </c>
      <c r="V56" s="488"/>
      <c r="W56" s="488"/>
      <c r="X56" s="488"/>
      <c r="Y56" s="488"/>
      <c r="Z56" s="489" t="s">
        <v>440</v>
      </c>
      <c r="AA56" s="489"/>
      <c r="AB56" s="490"/>
      <c r="AC56" s="26"/>
      <c r="AD56" s="316" t="s">
        <v>1</v>
      </c>
      <c r="AE56" s="316"/>
      <c r="AF56" s="316"/>
      <c r="AG56" s="316"/>
      <c r="AH56" s="316"/>
      <c r="AI56" s="349" t="str">
        <f>IF(ISBLANK('別紙B-1　総括表'!V10),"",'別紙B-1　総括表'!V10)</f>
        <v/>
      </c>
      <c r="AJ56" s="351"/>
      <c r="AK56" s="351"/>
      <c r="AL56" s="351"/>
      <c r="AM56" s="351"/>
      <c r="AN56" s="351"/>
      <c r="AO56" s="351"/>
      <c r="AP56" s="351"/>
      <c r="AQ56" s="351"/>
      <c r="AR56" s="351"/>
      <c r="AS56" s="351"/>
      <c r="AT56" s="350"/>
      <c r="CW56" s="60"/>
      <c r="DA56" s="60"/>
      <c r="DE56" s="60"/>
      <c r="DG56" s="1"/>
      <c r="DK56" s="60"/>
      <c r="DM56" s="1"/>
      <c r="DU56" s="1"/>
      <c r="DV56" s="60"/>
      <c r="DZ56" s="1"/>
      <c r="EA56" s="60"/>
    </row>
    <row r="57" spans="1:131" ht="28.5" customHeight="1" x14ac:dyDescent="0.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2"/>
      <c r="AE57" s="42"/>
      <c r="AF57" s="42"/>
      <c r="AG57" s="42"/>
      <c r="AH57" s="42"/>
      <c r="AI57" s="45"/>
      <c r="AJ57" s="45"/>
      <c r="AK57" s="45"/>
      <c r="AL57" s="45"/>
      <c r="AM57" s="45"/>
      <c r="AN57" s="45"/>
      <c r="AO57" s="45"/>
      <c r="AP57" s="45"/>
      <c r="AQ57" s="45"/>
      <c r="AR57" s="45"/>
      <c r="AS57" s="45"/>
      <c r="AT57" s="45"/>
      <c r="AU57" s="45"/>
      <c r="CW57" s="60"/>
      <c r="DA57" s="60"/>
      <c r="DE57" s="60"/>
      <c r="DG57" s="1"/>
      <c r="DK57" s="60"/>
      <c r="DM57" s="1"/>
      <c r="DU57" s="1"/>
      <c r="DV57" s="60"/>
      <c r="DZ57" s="1"/>
      <c r="EA57" s="60"/>
    </row>
    <row r="58" spans="1:131" ht="11.25" customHeight="1" x14ac:dyDescent="0.4">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6"/>
      <c r="AW58" s="46"/>
      <c r="AX58" s="46"/>
      <c r="AY58" s="46"/>
      <c r="AZ58" s="46"/>
      <c r="BA58" s="46"/>
      <c r="BB58" s="46"/>
      <c r="BC58" s="46"/>
      <c r="BD58" s="46"/>
      <c r="BE58" s="46"/>
      <c r="BF58" s="46"/>
      <c r="BG58" s="46"/>
      <c r="BH58" s="46"/>
      <c r="BI58" s="46"/>
      <c r="BJ58" s="46"/>
      <c r="BK58" s="46"/>
      <c r="BL58" s="68"/>
      <c r="BM58" s="68"/>
      <c r="BN58" s="46"/>
      <c r="BO58" s="46"/>
      <c r="BP58" s="46"/>
      <c r="BQ58" s="46"/>
      <c r="BR58" s="46"/>
      <c r="CW58" s="60"/>
      <c r="DA58" s="60"/>
      <c r="DE58" s="60"/>
      <c r="DG58" s="1"/>
      <c r="DK58" s="60"/>
      <c r="DM58" s="1"/>
      <c r="DU58" s="1"/>
      <c r="DV58" s="60"/>
      <c r="DZ58" s="1"/>
      <c r="EA58" s="60"/>
    </row>
    <row r="59" spans="1:131" ht="21.75" customHeight="1" x14ac:dyDescent="0.4">
      <c r="B59" s="8" t="s">
        <v>387</v>
      </c>
      <c r="CW59" s="60"/>
      <c r="DA59" s="60"/>
      <c r="DE59" s="60"/>
      <c r="DG59" s="1"/>
      <c r="DK59" s="60"/>
      <c r="DM59" s="1"/>
      <c r="DU59" s="1"/>
      <c r="DV59" s="60"/>
      <c r="DZ59" s="1"/>
      <c r="EA59" s="60"/>
    </row>
    <row r="60" spans="1:131" ht="18.75" customHeight="1" x14ac:dyDescent="0.4">
      <c r="C60" s="316" t="s">
        <v>187</v>
      </c>
      <c r="D60" s="316"/>
      <c r="E60" s="316"/>
      <c r="F60" s="316"/>
      <c r="G60" s="316"/>
      <c r="H60" s="316"/>
      <c r="I60" s="316"/>
      <c r="J60" s="316"/>
      <c r="K60" s="316"/>
      <c r="L60" s="316"/>
      <c r="N60" s="336" t="s">
        <v>314</v>
      </c>
      <c r="O60" s="337"/>
      <c r="P60" s="337"/>
      <c r="Q60" s="325" t="s">
        <v>315</v>
      </c>
      <c r="R60" s="326"/>
      <c r="S60" s="326"/>
      <c r="T60" s="326"/>
      <c r="U60" s="326"/>
      <c r="V60" s="326"/>
      <c r="W60" s="326"/>
      <c r="X60" s="326"/>
      <c r="Y60" s="326"/>
      <c r="Z60" s="327"/>
      <c r="AA60" s="325" t="s">
        <v>316</v>
      </c>
      <c r="AB60" s="326"/>
      <c r="AC60" s="326"/>
      <c r="AD60" s="326"/>
      <c r="AE60" s="326"/>
      <c r="AF60" s="326"/>
      <c r="AG60" s="327"/>
      <c r="AI60" s="448" t="s">
        <v>303</v>
      </c>
      <c r="AJ60" s="448"/>
      <c r="AK60" s="448"/>
      <c r="AL60" s="448"/>
      <c r="AM60" s="448"/>
      <c r="AN60" s="448"/>
      <c r="AO60" s="448"/>
      <c r="AP60" s="448"/>
      <c r="CW60" s="60"/>
      <c r="DA60" s="60"/>
      <c r="DE60" s="60"/>
      <c r="DG60" s="1"/>
      <c r="DK60" s="60"/>
      <c r="DM60" s="1"/>
      <c r="DU60" s="1"/>
      <c r="DV60" s="60"/>
      <c r="DZ60" s="1"/>
      <c r="EA60" s="60"/>
    </row>
    <row r="61" spans="1:131" ht="18" customHeight="1" x14ac:dyDescent="0.4">
      <c r="C61" s="321"/>
      <c r="D61" s="321"/>
      <c r="E61" s="321"/>
      <c r="F61" s="321"/>
      <c r="G61" s="321"/>
      <c r="H61" s="321"/>
      <c r="I61" s="321"/>
      <c r="J61" s="321"/>
      <c r="K61" s="321"/>
      <c r="L61" s="321"/>
      <c r="N61" s="338"/>
      <c r="O61" s="339"/>
      <c r="P61" s="339"/>
      <c r="Q61" s="491" t="str">
        <f>IF(ISBLANK('別紙B-1　総括表'!AY10),"",'別紙B-1　総括表'!AY10)</f>
        <v/>
      </c>
      <c r="R61" s="492"/>
      <c r="S61" s="492"/>
      <c r="T61" s="492"/>
      <c r="U61" s="492"/>
      <c r="V61" s="492"/>
      <c r="W61" s="492"/>
      <c r="X61" s="492"/>
      <c r="Y61" s="492"/>
      <c r="Z61" s="493"/>
      <c r="AA61" s="491" t="str">
        <f>IF(ISBLANK('別紙B-1　総括表'!BI10),"",'別紙B-1　総括表'!BI10)</f>
        <v/>
      </c>
      <c r="AB61" s="492"/>
      <c r="AC61" s="492"/>
      <c r="AD61" s="492"/>
      <c r="AE61" s="492"/>
      <c r="AF61" s="492"/>
      <c r="AG61" s="493"/>
      <c r="AI61" s="361"/>
      <c r="AJ61" s="361"/>
      <c r="AK61" s="361"/>
      <c r="AL61" s="361"/>
      <c r="AM61" s="361"/>
      <c r="AN61" s="361"/>
      <c r="AO61" s="361"/>
      <c r="AP61" s="361"/>
      <c r="CW61" s="60"/>
      <c r="DA61" s="60"/>
      <c r="DE61" s="60"/>
      <c r="DG61" s="1"/>
      <c r="DK61" s="60"/>
      <c r="DM61" s="1"/>
      <c r="DU61" s="1"/>
      <c r="DV61" s="60"/>
      <c r="DZ61" s="1"/>
      <c r="EA61" s="60"/>
    </row>
    <row r="62" spans="1:131" ht="17.25" customHeight="1" x14ac:dyDescent="0.4">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CW62" s="60"/>
      <c r="DA62" s="60"/>
      <c r="DE62" s="60"/>
      <c r="DG62" s="1"/>
      <c r="DK62" s="60"/>
      <c r="DM62" s="1"/>
      <c r="DU62" s="1"/>
      <c r="DV62" s="60"/>
      <c r="DZ62" s="1"/>
      <c r="EA62" s="60"/>
    </row>
    <row r="63" spans="1:131" ht="20.25" customHeight="1" x14ac:dyDescent="0.4">
      <c r="C63" s="336" t="s">
        <v>305</v>
      </c>
      <c r="D63" s="337"/>
      <c r="E63" s="337"/>
      <c r="F63" s="337"/>
      <c r="G63" s="337"/>
      <c r="H63" s="337"/>
      <c r="I63" s="337"/>
      <c r="J63" s="337"/>
      <c r="K63" s="337"/>
      <c r="L63" s="337"/>
      <c r="M63" s="337"/>
      <c r="N63" s="461"/>
      <c r="O63" s="336" t="s">
        <v>437</v>
      </c>
      <c r="P63" s="337"/>
      <c r="Q63" s="337"/>
      <c r="R63" s="337"/>
      <c r="S63" s="337"/>
      <c r="T63" s="337"/>
      <c r="U63" s="337"/>
      <c r="V63" s="337"/>
      <c r="W63" s="337"/>
      <c r="X63" s="337"/>
      <c r="Y63" s="337"/>
      <c r="Z63" s="461"/>
      <c r="AA63" s="28"/>
      <c r="CW63" s="60"/>
      <c r="DA63" s="60"/>
      <c r="DE63" s="60"/>
      <c r="DG63" s="1"/>
      <c r="DK63" s="60"/>
      <c r="DM63" s="1"/>
      <c r="DU63" s="1"/>
      <c r="DV63" s="60"/>
      <c r="DZ63" s="1"/>
      <c r="EA63" s="60"/>
    </row>
    <row r="64" spans="1:131" ht="20.25" customHeight="1" x14ac:dyDescent="0.4">
      <c r="C64" s="338"/>
      <c r="D64" s="339"/>
      <c r="E64" s="339"/>
      <c r="F64" s="339"/>
      <c r="G64" s="339"/>
      <c r="H64" s="339"/>
      <c r="I64" s="339"/>
      <c r="J64" s="339"/>
      <c r="K64" s="339"/>
      <c r="L64" s="339"/>
      <c r="M64" s="339"/>
      <c r="N64" s="462"/>
      <c r="O64" s="338"/>
      <c r="P64" s="339"/>
      <c r="Q64" s="339"/>
      <c r="R64" s="339"/>
      <c r="S64" s="339"/>
      <c r="T64" s="339"/>
      <c r="U64" s="339"/>
      <c r="V64" s="339"/>
      <c r="W64" s="339"/>
      <c r="X64" s="339"/>
      <c r="Y64" s="339"/>
      <c r="Z64" s="462"/>
      <c r="AA64" s="28"/>
      <c r="CW64" s="60"/>
      <c r="DA64" s="60"/>
      <c r="DE64" s="60"/>
      <c r="DG64" s="1"/>
      <c r="DK64" s="60"/>
      <c r="DM64" s="1"/>
      <c r="DU64" s="1"/>
      <c r="DV64" s="60"/>
      <c r="DZ64" s="1"/>
      <c r="EA64" s="60"/>
    </row>
    <row r="65" spans="2:131" ht="20.25" customHeight="1" x14ac:dyDescent="0.4">
      <c r="C65" s="434"/>
      <c r="D65" s="435"/>
      <c r="E65" s="435"/>
      <c r="F65" s="435"/>
      <c r="G65" s="435"/>
      <c r="H65" s="435"/>
      <c r="I65" s="435"/>
      <c r="J65" s="435"/>
      <c r="K65" s="435"/>
      <c r="L65" s="435"/>
      <c r="M65" s="435"/>
      <c r="N65" s="436"/>
      <c r="O65" s="463"/>
      <c r="P65" s="321"/>
      <c r="Q65" s="321"/>
      <c r="R65" s="321"/>
      <c r="S65" s="321"/>
      <c r="T65" s="321"/>
      <c r="U65" s="321"/>
      <c r="V65" s="321"/>
      <c r="W65" s="321"/>
      <c r="X65" s="321"/>
      <c r="Y65" s="321"/>
      <c r="Z65" s="321"/>
      <c r="AA65" s="26"/>
      <c r="CW65" s="60"/>
      <c r="DA65" s="60"/>
      <c r="DE65" s="60"/>
      <c r="DG65" s="1"/>
      <c r="DK65" s="60"/>
      <c r="DM65" s="1"/>
      <c r="DU65" s="1"/>
      <c r="DV65" s="60"/>
      <c r="DZ65" s="1"/>
      <c r="EA65" s="60"/>
    </row>
    <row r="66" spans="2:131" ht="18" customHeight="1" x14ac:dyDescent="0.4">
      <c r="C66" s="47"/>
      <c r="D66" s="47"/>
      <c r="E66" s="47"/>
      <c r="F66" s="47"/>
      <c r="G66" s="47"/>
      <c r="H66" s="47"/>
      <c r="I66" s="47"/>
      <c r="J66" s="47"/>
      <c r="K66" s="47"/>
      <c r="L66" s="47"/>
      <c r="M66" s="47"/>
      <c r="N66" s="47"/>
      <c r="O66" s="47"/>
      <c r="AZ66" s="2"/>
      <c r="CW66" s="60"/>
      <c r="DA66" s="60"/>
      <c r="DE66" s="60"/>
      <c r="DG66" s="1"/>
      <c r="DK66" s="60"/>
      <c r="DM66" s="1"/>
      <c r="DU66" s="1"/>
      <c r="DV66" s="60"/>
      <c r="DZ66" s="1"/>
      <c r="EA66" s="60"/>
    </row>
    <row r="67" spans="2:131" ht="21.75" customHeight="1" x14ac:dyDescent="0.4">
      <c r="B67" s="8" t="s">
        <v>385</v>
      </c>
      <c r="CW67" s="60"/>
      <c r="DA67" s="60"/>
      <c r="DE67" s="60"/>
      <c r="DG67" s="1"/>
      <c r="DK67" s="60"/>
      <c r="DM67" s="1"/>
      <c r="DU67" s="1"/>
      <c r="DV67" s="60"/>
      <c r="DZ67" s="1"/>
      <c r="EA67" s="60"/>
    </row>
    <row r="68" spans="2:131" ht="21.75" customHeight="1" x14ac:dyDescent="0.4">
      <c r="C68" s="340" t="s">
        <v>402</v>
      </c>
      <c r="D68" s="341"/>
      <c r="E68" s="341"/>
      <c r="F68" s="341"/>
      <c r="G68" s="341"/>
      <c r="H68" s="341"/>
      <c r="I68" s="341"/>
      <c r="J68" s="342"/>
      <c r="K68" s="340" t="s">
        <v>302</v>
      </c>
      <c r="L68" s="341"/>
      <c r="M68" s="341"/>
      <c r="N68" s="341"/>
      <c r="O68" s="341"/>
      <c r="P68" s="341"/>
      <c r="Q68" s="341"/>
      <c r="R68" s="341"/>
      <c r="S68" s="341"/>
      <c r="T68" s="341"/>
      <c r="U68" s="341"/>
      <c r="V68" s="341"/>
      <c r="W68" s="341"/>
      <c r="X68" s="341"/>
      <c r="Y68" s="341"/>
      <c r="Z68" s="342"/>
      <c r="AA68" s="468" t="str">
        <f>'別紙B-1　総括表'!AB18</f>
        <v>現状値（令和　年度）</v>
      </c>
      <c r="AB68" s="469"/>
      <c r="AC68" s="469"/>
      <c r="AD68" s="469"/>
      <c r="AE68" s="469"/>
      <c r="AF68" s="469"/>
      <c r="AG68" s="470"/>
      <c r="AH68" s="468" t="str">
        <f>'別紙B-1　総括表'!AI18</f>
        <v>目標値（令和　年度）</v>
      </c>
      <c r="AI68" s="469"/>
      <c r="AJ68" s="469"/>
      <c r="AK68" s="469"/>
      <c r="AL68" s="469"/>
      <c r="AM68" s="469"/>
      <c r="AN68" s="470"/>
      <c r="CW68" s="60"/>
      <c r="DA68" s="60"/>
      <c r="DE68" s="60"/>
      <c r="DG68" s="1"/>
      <c r="DK68" s="60"/>
      <c r="DM68" s="1"/>
      <c r="DU68" s="1"/>
      <c r="DV68" s="60"/>
      <c r="DZ68" s="1"/>
      <c r="EA68" s="60"/>
    </row>
    <row r="69" spans="2:131" ht="43.5" customHeight="1" x14ac:dyDescent="0.4">
      <c r="C69" s="349" t="str">
        <f>IF(ISBLANK('別紙B-1　総括表'!D19),"",'別紙B-1　総括表'!D19)</f>
        <v/>
      </c>
      <c r="D69" s="351"/>
      <c r="E69" s="351"/>
      <c r="F69" s="351"/>
      <c r="G69" s="351"/>
      <c r="H69" s="351"/>
      <c r="I69" s="351"/>
      <c r="J69" s="350"/>
      <c r="K69" s="445" t="str">
        <f>IF(ISBLANK('別紙B-1　総括表'!L19),"",'別紙B-1　総括表'!L19)</f>
        <v/>
      </c>
      <c r="L69" s="446"/>
      <c r="M69" s="446"/>
      <c r="N69" s="446"/>
      <c r="O69" s="446"/>
      <c r="P69" s="446"/>
      <c r="Q69" s="446"/>
      <c r="R69" s="446"/>
      <c r="S69" s="446"/>
      <c r="T69" s="446"/>
      <c r="U69" s="446"/>
      <c r="V69" s="446"/>
      <c r="W69" s="446"/>
      <c r="X69" s="446"/>
      <c r="Y69" s="446"/>
      <c r="Z69" s="447"/>
      <c r="AA69" s="312"/>
      <c r="AB69" s="313"/>
      <c r="AC69" s="313"/>
      <c r="AD69" s="313"/>
      <c r="AE69" s="351" t="str">
        <f>IF(ISBLANK('別紙B-1　総括表'!AF19),"",'別紙B-1　総括表'!AF19)</f>
        <v/>
      </c>
      <c r="AF69" s="351"/>
      <c r="AG69" s="350"/>
      <c r="AH69" s="312"/>
      <c r="AI69" s="313"/>
      <c r="AJ69" s="313"/>
      <c r="AK69" s="313"/>
      <c r="AL69" s="351" t="str">
        <f>IF(ISBLANK(AE69),"",AE69)</f>
        <v/>
      </c>
      <c r="AM69" s="351"/>
      <c r="AN69" s="350"/>
      <c r="CW69" s="60"/>
      <c r="DA69" s="60"/>
      <c r="DE69" s="60"/>
      <c r="DG69" s="1"/>
      <c r="DK69" s="60"/>
      <c r="DM69" s="1"/>
      <c r="DU69" s="1"/>
      <c r="DV69" s="60"/>
      <c r="DZ69" s="1"/>
      <c r="EA69" s="60"/>
    </row>
    <row r="70" spans="2:131" ht="33.75" hidden="1" customHeight="1" outlineLevel="1" x14ac:dyDescent="0.4">
      <c r="C70" s="349" t="str">
        <f>IF(ISBLANK('別紙B-1　総括表'!D20),"",'別紙B-1　総括表'!D20)</f>
        <v/>
      </c>
      <c r="D70" s="351"/>
      <c r="E70" s="351"/>
      <c r="F70" s="351"/>
      <c r="G70" s="351"/>
      <c r="H70" s="351"/>
      <c r="I70" s="351"/>
      <c r="J70" s="350"/>
      <c r="K70" s="445" t="str">
        <f>IF(ISBLANK('別紙B-1　総括表'!L20),"",'別紙B-1　総括表'!L20)</f>
        <v/>
      </c>
      <c r="L70" s="446"/>
      <c r="M70" s="446"/>
      <c r="N70" s="446"/>
      <c r="O70" s="446"/>
      <c r="P70" s="446"/>
      <c r="Q70" s="446"/>
      <c r="R70" s="446"/>
      <c r="S70" s="446"/>
      <c r="T70" s="446"/>
      <c r="U70" s="446"/>
      <c r="V70" s="446"/>
      <c r="W70" s="446"/>
      <c r="X70" s="446"/>
      <c r="Y70" s="446"/>
      <c r="Z70" s="447"/>
      <c r="AA70" s="312"/>
      <c r="AB70" s="313"/>
      <c r="AC70" s="313"/>
      <c r="AD70" s="313"/>
      <c r="AE70" s="351" t="str">
        <f>IF(ISBLANK('別紙B-1　総括表'!AF20),"",'別紙B-1　総括表'!AF20)</f>
        <v/>
      </c>
      <c r="AF70" s="351"/>
      <c r="AG70" s="350"/>
      <c r="AH70" s="312"/>
      <c r="AI70" s="313"/>
      <c r="AJ70" s="313"/>
      <c r="AK70" s="313"/>
      <c r="AL70" s="351" t="str">
        <f>IF(ISBLANK(AE70),"",AE70)</f>
        <v/>
      </c>
      <c r="AM70" s="351"/>
      <c r="AN70" s="350"/>
      <c r="CW70" s="60"/>
      <c r="DA70" s="60"/>
      <c r="DE70" s="60"/>
      <c r="DG70" s="1"/>
      <c r="DK70" s="60"/>
      <c r="DM70" s="1"/>
      <c r="DU70" s="1"/>
      <c r="DV70" s="60"/>
      <c r="DZ70" s="1"/>
      <c r="EA70" s="60"/>
    </row>
    <row r="71" spans="2:131" ht="17.25" customHeight="1" collapsed="1" x14ac:dyDescent="0.4">
      <c r="C71" s="1" t="s">
        <v>405</v>
      </c>
      <c r="CW71" s="60"/>
      <c r="DA71" s="60"/>
      <c r="DE71" s="60"/>
      <c r="DG71" s="1"/>
      <c r="DK71" s="60"/>
      <c r="DM71" s="1"/>
      <c r="DU71" s="1"/>
      <c r="DV71" s="60"/>
      <c r="DZ71" s="1"/>
      <c r="EA71" s="60"/>
    </row>
    <row r="72" spans="2:131" s="91" customFormat="1" ht="17.25" customHeight="1" x14ac:dyDescent="0.4">
      <c r="C72" s="260" t="s">
        <v>855</v>
      </c>
    </row>
    <row r="73" spans="2:131" ht="16.5" customHeight="1" x14ac:dyDescent="0.4">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CW73" s="60"/>
      <c r="DA73" s="60"/>
      <c r="DE73" s="60"/>
      <c r="DG73" s="1"/>
      <c r="DK73" s="60"/>
      <c r="DM73" s="1"/>
      <c r="DU73" s="1"/>
      <c r="DV73" s="60"/>
      <c r="DZ73" s="1"/>
      <c r="EA73" s="60"/>
    </row>
    <row r="74" spans="2:131" ht="22.5" customHeight="1" x14ac:dyDescent="0.4">
      <c r="B74" s="8" t="s">
        <v>476</v>
      </c>
      <c r="P74" s="3"/>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CW74" s="60"/>
      <c r="DA74" s="60"/>
      <c r="DE74" s="60"/>
      <c r="DG74" s="1"/>
      <c r="DK74" s="60"/>
      <c r="DM74" s="1"/>
      <c r="DU74" s="1"/>
      <c r="DV74" s="60"/>
      <c r="DZ74" s="1"/>
      <c r="EA74" s="60"/>
    </row>
    <row r="75" spans="2:131" ht="17.25" customHeight="1" x14ac:dyDescent="0.4">
      <c r="C75" s="316" t="s">
        <v>306</v>
      </c>
      <c r="D75" s="316"/>
      <c r="E75" s="316"/>
      <c r="F75" s="316"/>
      <c r="G75" s="316"/>
      <c r="H75" s="316"/>
      <c r="I75" s="316"/>
      <c r="J75" s="316"/>
      <c r="K75" s="341" t="s">
        <v>301</v>
      </c>
      <c r="L75" s="341"/>
      <c r="M75" s="341"/>
      <c r="N75" s="341"/>
      <c r="O75" s="341"/>
      <c r="P75" s="341"/>
      <c r="Q75" s="341"/>
      <c r="R75" s="341"/>
      <c r="S75" s="341"/>
      <c r="T75" s="341"/>
      <c r="U75" s="341"/>
      <c r="V75" s="341"/>
      <c r="W75" s="341"/>
      <c r="X75" s="341"/>
      <c r="Y75" s="341"/>
      <c r="Z75" s="342"/>
      <c r="AA75" s="448" t="s">
        <v>304</v>
      </c>
      <c r="AB75" s="448"/>
      <c r="AC75" s="448"/>
      <c r="AD75" s="448"/>
      <c r="AE75" s="448"/>
      <c r="AF75" s="448"/>
      <c r="AG75" s="448"/>
      <c r="AH75" s="448"/>
      <c r="AI75" s="448" t="s">
        <v>313</v>
      </c>
      <c r="AJ75" s="448"/>
      <c r="AK75" s="448"/>
      <c r="AL75" s="448"/>
      <c r="AM75" s="448"/>
      <c r="AN75" s="448"/>
      <c r="AO75" s="448"/>
      <c r="BJ75" s="60"/>
      <c r="BK75" s="60"/>
      <c r="BL75" s="1"/>
      <c r="BM75" s="1"/>
      <c r="BP75" s="2"/>
      <c r="CW75" s="60"/>
      <c r="DA75" s="60"/>
      <c r="DE75" s="60"/>
      <c r="DG75" s="1"/>
      <c r="DK75" s="60"/>
      <c r="DM75" s="1"/>
      <c r="DU75" s="1"/>
      <c r="DV75" s="60"/>
      <c r="DZ75" s="1"/>
      <c r="EA75" s="60"/>
    </row>
    <row r="76" spans="2:131" ht="17.25" customHeight="1" x14ac:dyDescent="0.4">
      <c r="C76" s="316"/>
      <c r="D76" s="316"/>
      <c r="E76" s="316"/>
      <c r="F76" s="316"/>
      <c r="G76" s="316"/>
      <c r="H76" s="316"/>
      <c r="I76" s="316"/>
      <c r="J76" s="316"/>
      <c r="K76" s="341" t="str">
        <f>AA68</f>
        <v>現状値（令和　年度）</v>
      </c>
      <c r="L76" s="341"/>
      <c r="M76" s="341"/>
      <c r="N76" s="341"/>
      <c r="O76" s="341"/>
      <c r="P76" s="341"/>
      <c r="Q76" s="341"/>
      <c r="R76" s="342"/>
      <c r="S76" s="340" t="str">
        <f>AH68</f>
        <v>目標値（令和　年度）</v>
      </c>
      <c r="T76" s="341"/>
      <c r="U76" s="341"/>
      <c r="V76" s="341"/>
      <c r="W76" s="341"/>
      <c r="X76" s="341"/>
      <c r="Y76" s="341"/>
      <c r="Z76" s="342"/>
      <c r="AA76" s="448"/>
      <c r="AB76" s="448"/>
      <c r="AC76" s="448"/>
      <c r="AD76" s="448"/>
      <c r="AE76" s="448"/>
      <c r="AF76" s="448"/>
      <c r="AG76" s="448"/>
      <c r="AH76" s="448"/>
      <c r="AI76" s="448"/>
      <c r="AJ76" s="448"/>
      <c r="AK76" s="448"/>
      <c r="AL76" s="448"/>
      <c r="AM76" s="448"/>
      <c r="AN76" s="448"/>
      <c r="AO76" s="448"/>
      <c r="AP76" s="60"/>
      <c r="AQ76" s="60"/>
      <c r="AR76" s="60"/>
      <c r="BJ76" s="60"/>
      <c r="BK76" s="60"/>
      <c r="BS76" s="459" t="s">
        <v>426</v>
      </c>
      <c r="BT76" s="460"/>
      <c r="BU76" s="444" t="s">
        <v>424</v>
      </c>
      <c r="BV76" s="444"/>
      <c r="BW76" s="444"/>
      <c r="BX76" s="444" t="s">
        <v>425</v>
      </c>
      <c r="BY76" s="444"/>
      <c r="BZ76" s="444"/>
      <c r="CA76" s="444"/>
      <c r="CB76" s="444"/>
      <c r="CW76" s="60"/>
      <c r="DA76" s="60"/>
      <c r="DE76" s="60"/>
      <c r="DG76" s="1"/>
      <c r="DK76" s="60"/>
      <c r="DM76" s="1"/>
      <c r="DU76" s="1"/>
      <c r="DV76" s="60"/>
      <c r="DZ76" s="1"/>
      <c r="EA76" s="60"/>
    </row>
    <row r="77" spans="2:131" ht="19.5" customHeight="1" x14ac:dyDescent="0.4">
      <c r="C77" s="449" t="str">
        <f>IF(ISBLANK('別紙B-1　総括表'!V9),"",'別紙B-1　総括表'!V9)</f>
        <v/>
      </c>
      <c r="D77" s="449"/>
      <c r="E77" s="449"/>
      <c r="F77" s="449"/>
      <c r="G77" s="449"/>
      <c r="H77" s="449"/>
      <c r="I77" s="449"/>
      <c r="J77" s="449"/>
      <c r="K77" s="450"/>
      <c r="L77" s="451"/>
      <c r="M77" s="451"/>
      <c r="N77" s="451"/>
      <c r="O77" s="451"/>
      <c r="P77" s="451"/>
      <c r="Q77" s="454" t="s">
        <v>179</v>
      </c>
      <c r="R77" s="455"/>
      <c r="S77" s="450"/>
      <c r="T77" s="451"/>
      <c r="U77" s="451"/>
      <c r="V77" s="451"/>
      <c r="W77" s="451"/>
      <c r="X77" s="451"/>
      <c r="Y77" s="454" t="s">
        <v>179</v>
      </c>
      <c r="Z77" s="455"/>
      <c r="AA77" s="456"/>
      <c r="AB77" s="456"/>
      <c r="AC77" s="456"/>
      <c r="AD77" s="456"/>
      <c r="AE77" s="456"/>
      <c r="AF77" s="456"/>
      <c r="AG77" s="456"/>
      <c r="AH77" s="456"/>
      <c r="AI77" s="361"/>
      <c r="AJ77" s="361"/>
      <c r="AK77" s="361"/>
      <c r="AL77" s="361"/>
      <c r="AM77" s="361"/>
      <c r="AN77" s="361"/>
      <c r="AO77" s="361"/>
      <c r="AP77" s="60"/>
      <c r="AQ77" s="72"/>
      <c r="AR77" s="73"/>
      <c r="BJ77" s="60"/>
      <c r="BK77" s="60"/>
      <c r="BS77" s="457" t="str">
        <f>IF((BU77&gt;BX77),"○","×")</f>
        <v>×</v>
      </c>
      <c r="BT77" s="458"/>
      <c r="BU77" s="394"/>
      <c r="BV77" s="394"/>
      <c r="BW77" s="394"/>
      <c r="BX77" s="394"/>
      <c r="BY77" s="394"/>
      <c r="BZ77" s="394"/>
      <c r="CA77" s="394"/>
      <c r="CB77" s="394"/>
      <c r="CW77" s="60"/>
      <c r="DA77" s="60"/>
      <c r="DE77" s="60"/>
      <c r="DG77" s="1"/>
      <c r="DK77" s="60"/>
      <c r="DM77" s="1"/>
      <c r="DU77" s="1"/>
      <c r="DV77" s="60"/>
      <c r="DZ77" s="1"/>
      <c r="EA77" s="60"/>
    </row>
    <row r="78" spans="2:131" s="60" customFormat="1" ht="19.5" customHeight="1" x14ac:dyDescent="0.4">
      <c r="C78" s="449"/>
      <c r="D78" s="449"/>
      <c r="E78" s="449"/>
      <c r="F78" s="449"/>
      <c r="G78" s="449"/>
      <c r="H78" s="449"/>
      <c r="I78" s="449"/>
      <c r="J78" s="449"/>
      <c r="K78" s="452"/>
      <c r="L78" s="453"/>
      <c r="M78" s="453"/>
      <c r="N78" s="453"/>
      <c r="O78" s="453"/>
      <c r="P78" s="453"/>
      <c r="Q78" s="400"/>
      <c r="R78" s="401"/>
      <c r="S78" s="452"/>
      <c r="T78" s="453"/>
      <c r="U78" s="453"/>
      <c r="V78" s="453"/>
      <c r="W78" s="453"/>
      <c r="X78" s="453"/>
      <c r="Y78" s="400"/>
      <c r="Z78" s="401"/>
      <c r="AA78" s="456"/>
      <c r="AB78" s="456"/>
      <c r="AC78" s="456"/>
      <c r="AD78" s="456"/>
      <c r="AE78" s="456"/>
      <c r="AF78" s="456"/>
      <c r="AG78" s="456"/>
      <c r="AH78" s="456"/>
      <c r="AI78" s="361"/>
      <c r="AJ78" s="361"/>
      <c r="AK78" s="361"/>
      <c r="AL78" s="361"/>
      <c r="AM78" s="361"/>
      <c r="AN78" s="361"/>
      <c r="AO78" s="361"/>
      <c r="AQ78" s="74"/>
      <c r="AR78" s="75"/>
      <c r="BQ78" s="69"/>
      <c r="BR78" s="69"/>
      <c r="BS78" s="70"/>
      <c r="BT78" s="70"/>
      <c r="BU78" s="70"/>
      <c r="BV78" s="70"/>
      <c r="BW78" s="70"/>
      <c r="BX78" s="70"/>
      <c r="BY78" s="70"/>
      <c r="BZ78" s="70"/>
    </row>
    <row r="79" spans="2:131" s="60" customFormat="1" ht="19.5" customHeight="1" x14ac:dyDescent="0.4">
      <c r="B79" s="5"/>
      <c r="C79" s="83" t="s">
        <v>450</v>
      </c>
      <c r="D79" s="84" t="s">
        <v>451</v>
      </c>
      <c r="E79" s="81"/>
      <c r="F79" s="81"/>
      <c r="G79" s="81"/>
      <c r="H79" s="81"/>
      <c r="I79" s="81"/>
      <c r="J79" s="81"/>
      <c r="K79" s="82"/>
      <c r="L79" s="71"/>
      <c r="M79" s="71"/>
      <c r="N79" s="71"/>
      <c r="O79" s="71"/>
      <c r="P79" s="71"/>
      <c r="Q79" s="67"/>
      <c r="R79" s="67"/>
      <c r="S79" s="71"/>
      <c r="T79" s="71"/>
      <c r="U79" s="71"/>
      <c r="V79" s="71"/>
      <c r="W79" s="71"/>
      <c r="X79" s="71"/>
      <c r="Y79" s="67"/>
      <c r="Z79" s="67"/>
      <c r="AA79" s="67"/>
      <c r="AB79" s="67"/>
      <c r="AC79" s="67"/>
      <c r="AD79" s="67"/>
      <c r="AE79" s="67"/>
      <c r="AF79" s="67"/>
      <c r="AG79" s="67"/>
      <c r="AH79" s="67"/>
      <c r="AI79" s="67"/>
      <c r="AJ79" s="67"/>
      <c r="AK79" s="67"/>
      <c r="AL79" s="67"/>
      <c r="AM79" s="67"/>
      <c r="AN79" s="67"/>
      <c r="AO79" s="67"/>
      <c r="AP79" s="28"/>
      <c r="AQ79" s="76"/>
      <c r="AR79" s="77"/>
      <c r="AS79" s="28"/>
      <c r="BQ79" s="69"/>
      <c r="BR79" s="69"/>
      <c r="BS79" s="70"/>
      <c r="BT79" s="70"/>
      <c r="BU79" s="70"/>
      <c r="BV79" s="70"/>
      <c r="BW79" s="70"/>
      <c r="BX79" s="70"/>
      <c r="BY79" s="70"/>
      <c r="BZ79" s="70"/>
    </row>
    <row r="80" spans="2:131" s="60" customFormat="1" ht="19.5" customHeight="1" x14ac:dyDescent="0.4">
      <c r="B80" s="5"/>
      <c r="C80" s="85" t="s">
        <v>450</v>
      </c>
      <c r="D80" s="86" t="s">
        <v>452</v>
      </c>
      <c r="E80" s="81"/>
      <c r="F80" s="81"/>
      <c r="G80" s="81"/>
      <c r="H80" s="81"/>
      <c r="I80" s="81"/>
      <c r="J80" s="81"/>
      <c r="K80" s="82"/>
      <c r="L80" s="71"/>
      <c r="M80" s="71"/>
      <c r="N80" s="71"/>
      <c r="O80" s="71"/>
      <c r="P80" s="71"/>
      <c r="Q80" s="67"/>
      <c r="R80" s="67"/>
      <c r="S80" s="71"/>
      <c r="T80" s="71"/>
      <c r="U80" s="71"/>
      <c r="V80" s="71"/>
      <c r="W80" s="71"/>
      <c r="X80" s="71"/>
      <c r="Y80" s="67"/>
      <c r="Z80" s="67"/>
      <c r="AA80" s="67"/>
      <c r="AB80" s="67"/>
      <c r="AC80" s="67"/>
      <c r="AD80" s="67"/>
      <c r="AE80" s="67"/>
      <c r="AF80" s="67"/>
      <c r="AG80" s="67"/>
      <c r="AH80" s="67"/>
      <c r="AI80" s="67"/>
      <c r="AJ80" s="67"/>
      <c r="AK80" s="67"/>
      <c r="AL80" s="67"/>
      <c r="AM80" s="67"/>
      <c r="AN80" s="67"/>
      <c r="AO80" s="67"/>
      <c r="AP80" s="28"/>
      <c r="AQ80" s="76"/>
      <c r="AR80" s="77"/>
      <c r="AS80" s="28"/>
      <c r="BQ80" s="69"/>
      <c r="BR80" s="69"/>
      <c r="BS80" s="70"/>
      <c r="BT80" s="70"/>
      <c r="BU80" s="70"/>
      <c r="BV80" s="70"/>
      <c r="BW80" s="70"/>
      <c r="BX80" s="70"/>
      <c r="BY80" s="70"/>
      <c r="BZ80" s="70"/>
    </row>
    <row r="81" spans="1:131" s="60" customFormat="1" ht="18" customHeight="1" x14ac:dyDescent="0.4">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7"/>
      <c r="BM81" s="67"/>
      <c r="BN81" s="66"/>
      <c r="BO81" s="66"/>
      <c r="BP81" s="66"/>
      <c r="BQ81" s="66"/>
    </row>
    <row r="82" spans="1:131" ht="18" customHeight="1" x14ac:dyDescent="0.4">
      <c r="C82" s="343" t="s">
        <v>2</v>
      </c>
      <c r="D82" s="344"/>
      <c r="E82" s="344"/>
      <c r="F82" s="344"/>
      <c r="G82" s="344"/>
      <c r="H82" s="344"/>
      <c r="I82" s="345"/>
      <c r="J82" s="343" t="s">
        <v>9</v>
      </c>
      <c r="K82" s="344"/>
      <c r="L82" s="344"/>
      <c r="M82" s="345"/>
      <c r="N82" s="464" t="s">
        <v>11</v>
      </c>
      <c r="O82" s="465"/>
      <c r="P82" s="343" t="s">
        <v>7</v>
      </c>
      <c r="Q82" s="344"/>
      <c r="R82" s="344"/>
      <c r="S82" s="345"/>
      <c r="T82" s="349" t="s">
        <v>155</v>
      </c>
      <c r="U82" s="351"/>
      <c r="V82" s="351"/>
      <c r="W82" s="351"/>
      <c r="X82" s="351"/>
      <c r="Y82" s="351"/>
      <c r="Z82" s="351"/>
      <c r="AA82" s="351"/>
      <c r="AB82" s="351"/>
      <c r="AC82" s="351"/>
      <c r="AD82" s="351"/>
      <c r="AE82" s="351"/>
      <c r="AF82" s="350"/>
      <c r="AG82" s="471" t="s">
        <v>3</v>
      </c>
      <c r="AH82" s="472"/>
      <c r="AI82" s="472"/>
      <c r="AJ82" s="472"/>
      <c r="AK82" s="473"/>
      <c r="AL82" s="316" t="s">
        <v>189</v>
      </c>
      <c r="AM82" s="316"/>
      <c r="AN82" s="316"/>
      <c r="AO82" s="316"/>
      <c r="AP82" s="316"/>
      <c r="AQ82" s="316"/>
      <c r="AR82" s="316"/>
      <c r="AS82" s="316"/>
      <c r="AT82" s="343" t="s">
        <v>6</v>
      </c>
      <c r="AU82" s="344"/>
      <c r="AV82" s="344"/>
      <c r="AW82" s="344"/>
      <c r="AX82" s="345"/>
      <c r="AY82" s="343" t="s">
        <v>10</v>
      </c>
      <c r="AZ82" s="344"/>
      <c r="BA82" s="345"/>
      <c r="BB82" s="481" t="s">
        <v>709</v>
      </c>
      <c r="BC82" s="485"/>
      <c r="BD82" s="485"/>
      <c r="BE82" s="482"/>
      <c r="BF82" s="336" t="s">
        <v>471</v>
      </c>
      <c r="BG82" s="337"/>
      <c r="BH82" s="337"/>
      <c r="BI82" s="461"/>
      <c r="BJ82" s="496" t="s">
        <v>449</v>
      </c>
      <c r="BK82" s="497"/>
      <c r="BL82" s="336" t="s">
        <v>152</v>
      </c>
      <c r="BM82" s="337"/>
      <c r="BN82" s="337"/>
      <c r="BO82" s="461"/>
      <c r="CW82" s="60"/>
      <c r="DA82" s="60"/>
      <c r="DE82" s="60"/>
      <c r="DG82" s="1"/>
      <c r="DK82" s="60"/>
      <c r="DM82" s="1"/>
      <c r="DU82" s="1"/>
      <c r="DV82" s="60"/>
      <c r="DZ82" s="1"/>
      <c r="EA82" s="60"/>
    </row>
    <row r="83" spans="1:131" ht="18" customHeight="1" x14ac:dyDescent="0.4">
      <c r="C83" s="346"/>
      <c r="D83" s="347"/>
      <c r="E83" s="347"/>
      <c r="F83" s="347"/>
      <c r="G83" s="347"/>
      <c r="H83" s="347"/>
      <c r="I83" s="348"/>
      <c r="J83" s="346"/>
      <c r="K83" s="347"/>
      <c r="L83" s="347"/>
      <c r="M83" s="348"/>
      <c r="N83" s="466"/>
      <c r="O83" s="467"/>
      <c r="P83" s="346"/>
      <c r="Q83" s="347"/>
      <c r="R83" s="347"/>
      <c r="S83" s="348"/>
      <c r="T83" s="477" t="s">
        <v>421</v>
      </c>
      <c r="U83" s="477"/>
      <c r="V83" s="477"/>
      <c r="W83" s="478"/>
      <c r="X83" s="455" t="s">
        <v>188</v>
      </c>
      <c r="Y83" s="455"/>
      <c r="Z83" s="477"/>
      <c r="AA83" s="477"/>
      <c r="AB83" s="479" t="s">
        <v>190</v>
      </c>
      <c r="AC83" s="479"/>
      <c r="AD83" s="479"/>
      <c r="AE83" s="479"/>
      <c r="AF83" s="479"/>
      <c r="AG83" s="474"/>
      <c r="AH83" s="475"/>
      <c r="AI83" s="475"/>
      <c r="AJ83" s="475"/>
      <c r="AK83" s="476"/>
      <c r="AL83" s="346" t="s">
        <v>462</v>
      </c>
      <c r="AM83" s="347"/>
      <c r="AN83" s="347"/>
      <c r="AO83" s="348"/>
      <c r="AP83" s="346" t="s">
        <v>463</v>
      </c>
      <c r="AQ83" s="347"/>
      <c r="AR83" s="347"/>
      <c r="AS83" s="348"/>
      <c r="AT83" s="346"/>
      <c r="AU83" s="347"/>
      <c r="AV83" s="347"/>
      <c r="AW83" s="347"/>
      <c r="AX83" s="348"/>
      <c r="AY83" s="346"/>
      <c r="AZ83" s="347"/>
      <c r="BA83" s="348"/>
      <c r="BB83" s="483"/>
      <c r="BC83" s="486"/>
      <c r="BD83" s="486"/>
      <c r="BE83" s="484"/>
      <c r="BF83" s="338"/>
      <c r="BG83" s="339"/>
      <c r="BH83" s="339"/>
      <c r="BI83" s="462"/>
      <c r="BJ83" s="498"/>
      <c r="BK83" s="499"/>
      <c r="BL83" s="338"/>
      <c r="BM83" s="339"/>
      <c r="BN83" s="339"/>
      <c r="BO83" s="462"/>
      <c r="BS83" s="50" t="s">
        <v>403</v>
      </c>
      <c r="CW83" s="60"/>
      <c r="DA83" s="60"/>
      <c r="DE83" s="60"/>
      <c r="DG83" s="1"/>
      <c r="DK83" s="60"/>
      <c r="DM83" s="1"/>
      <c r="DU83" s="1"/>
      <c r="DV83" s="60"/>
      <c r="DZ83" s="1"/>
      <c r="EA83" s="60"/>
    </row>
    <row r="84" spans="1:131" ht="18" customHeight="1" x14ac:dyDescent="0.4">
      <c r="C84" s="321"/>
      <c r="D84" s="321"/>
      <c r="E84" s="321"/>
      <c r="F84" s="321"/>
      <c r="G84" s="321"/>
      <c r="H84" s="321"/>
      <c r="I84" s="321"/>
      <c r="J84" s="312"/>
      <c r="K84" s="313"/>
      <c r="L84" s="313"/>
      <c r="M84" s="79"/>
      <c r="N84" s="412"/>
      <c r="O84" s="412"/>
      <c r="P84" s="413"/>
      <c r="Q84" s="414"/>
      <c r="R84" s="414"/>
      <c r="S84" s="414"/>
      <c r="T84" s="514"/>
      <c r="U84" s="514"/>
      <c r="V84" s="514"/>
      <c r="W84" s="515"/>
      <c r="X84" s="516"/>
      <c r="Y84" s="516"/>
      <c r="Z84" s="514"/>
      <c r="AA84" s="514"/>
      <c r="AB84" s="443">
        <f t="shared" ref="AB84:AB89" si="4">T84+X84</f>
        <v>0</v>
      </c>
      <c r="AC84" s="443"/>
      <c r="AD84" s="443"/>
      <c r="AE84" s="443"/>
      <c r="AF84" s="443"/>
      <c r="AG84" s="432"/>
      <c r="AH84" s="433"/>
      <c r="AI84" s="433"/>
      <c r="AJ84" s="433"/>
      <c r="AK84" s="442"/>
      <c r="AL84" s="437"/>
      <c r="AM84" s="437"/>
      <c r="AN84" s="437"/>
      <c r="AO84" s="437"/>
      <c r="AP84" s="437"/>
      <c r="AQ84" s="437"/>
      <c r="AR84" s="437"/>
      <c r="AS84" s="437"/>
      <c r="AT84" s="438">
        <f t="shared" ref="AT84:AT89" si="5">AB84-AL84-AP84</f>
        <v>0</v>
      </c>
      <c r="AU84" s="439"/>
      <c r="AV84" s="439"/>
      <c r="AW84" s="439"/>
      <c r="AX84" s="440"/>
      <c r="AY84" s="306"/>
      <c r="AZ84" s="307"/>
      <c r="BA84" s="308"/>
      <c r="BB84" s="434"/>
      <c r="BC84" s="435"/>
      <c r="BD84" s="435"/>
      <c r="BE84" s="436"/>
      <c r="BF84" s="434"/>
      <c r="BG84" s="435"/>
      <c r="BH84" s="435"/>
      <c r="BI84" s="436"/>
      <c r="BJ84" s="500"/>
      <c r="BK84" s="501"/>
      <c r="BL84" s="434"/>
      <c r="BM84" s="435"/>
      <c r="BN84" s="435"/>
      <c r="BO84" s="436"/>
      <c r="BS84" s="51">
        <f>IF(P84='リスト（削除不可）'!$H$2,'リスト（削除不可）'!$I$2,IF(P84='リスト（削除不可）'!$H$3,'リスト（削除不可）'!$I$3,'リスト（削除不可）'!$I$4))</f>
        <v>0.8666666666666667</v>
      </c>
      <c r="BT84" s="52">
        <f t="shared" ref="BT84:BT89" si="6">P84*AG84-AL84</f>
        <v>0</v>
      </c>
      <c r="BU84" s="52">
        <f t="shared" ref="BU84:BU89" si="7">(AL84+AP84)*BS84-AL84</f>
        <v>0</v>
      </c>
      <c r="BW84" s="53"/>
      <c r="BY84" s="53"/>
      <c r="CW84" s="60"/>
      <c r="DA84" s="60"/>
      <c r="DE84" s="60"/>
      <c r="DG84" s="1"/>
      <c r="DK84" s="60"/>
      <c r="DM84" s="1"/>
      <c r="DU84" s="1"/>
      <c r="DV84" s="60"/>
      <c r="DZ84" s="1"/>
      <c r="EA84" s="60"/>
    </row>
    <row r="85" spans="1:131" ht="18" customHeight="1" x14ac:dyDescent="0.4">
      <c r="C85" s="321"/>
      <c r="D85" s="321"/>
      <c r="E85" s="321"/>
      <c r="F85" s="321"/>
      <c r="G85" s="321"/>
      <c r="H85" s="321"/>
      <c r="I85" s="321"/>
      <c r="J85" s="312"/>
      <c r="K85" s="313"/>
      <c r="L85" s="313"/>
      <c r="M85" s="79"/>
      <c r="N85" s="412"/>
      <c r="O85" s="412"/>
      <c r="P85" s="413"/>
      <c r="Q85" s="414"/>
      <c r="R85" s="414"/>
      <c r="S85" s="414"/>
      <c r="T85" s="514"/>
      <c r="U85" s="514"/>
      <c r="V85" s="514"/>
      <c r="W85" s="515"/>
      <c r="X85" s="516"/>
      <c r="Y85" s="516"/>
      <c r="Z85" s="514"/>
      <c r="AA85" s="514"/>
      <c r="AB85" s="443">
        <f t="shared" si="4"/>
        <v>0</v>
      </c>
      <c r="AC85" s="443"/>
      <c r="AD85" s="443"/>
      <c r="AE85" s="443"/>
      <c r="AF85" s="443"/>
      <c r="AG85" s="432"/>
      <c r="AH85" s="433"/>
      <c r="AI85" s="433"/>
      <c r="AJ85" s="433"/>
      <c r="AK85" s="433"/>
      <c r="AL85" s="437"/>
      <c r="AM85" s="437"/>
      <c r="AN85" s="437"/>
      <c r="AO85" s="437"/>
      <c r="AP85" s="437"/>
      <c r="AQ85" s="437"/>
      <c r="AR85" s="437"/>
      <c r="AS85" s="437"/>
      <c r="AT85" s="438">
        <f t="shared" si="5"/>
        <v>0</v>
      </c>
      <c r="AU85" s="439"/>
      <c r="AV85" s="439"/>
      <c r="AW85" s="439"/>
      <c r="AX85" s="440"/>
      <c r="AY85" s="306"/>
      <c r="AZ85" s="307"/>
      <c r="BA85" s="308"/>
      <c r="BB85" s="434"/>
      <c r="BC85" s="435"/>
      <c r="BD85" s="435"/>
      <c r="BE85" s="436"/>
      <c r="BF85" s="434"/>
      <c r="BG85" s="435"/>
      <c r="BH85" s="435"/>
      <c r="BI85" s="436"/>
      <c r="BJ85" s="500"/>
      <c r="BK85" s="501"/>
      <c r="BL85" s="434"/>
      <c r="BM85" s="435"/>
      <c r="BN85" s="435"/>
      <c r="BO85" s="436"/>
      <c r="BS85" s="51">
        <f>IF(P85='リスト（削除不可）'!$H$2,'リスト（削除不可）'!$I$2,IF(P85='リスト（削除不可）'!$H$3,'リスト（削除不可）'!$I$3,'リスト（削除不可）'!$I$4))</f>
        <v>0.8666666666666667</v>
      </c>
      <c r="BT85" s="52">
        <f t="shared" si="6"/>
        <v>0</v>
      </c>
      <c r="BU85" s="52">
        <f t="shared" si="7"/>
        <v>0</v>
      </c>
      <c r="BW85" s="53"/>
      <c r="BY85" s="53"/>
      <c r="CW85" s="60"/>
      <c r="DA85" s="60"/>
      <c r="DE85" s="60"/>
      <c r="DG85" s="1"/>
      <c r="DK85" s="60"/>
      <c r="DM85" s="1"/>
      <c r="DU85" s="1"/>
      <c r="DV85" s="60"/>
      <c r="DZ85" s="1"/>
      <c r="EA85" s="60"/>
    </row>
    <row r="86" spans="1:131" ht="18" customHeight="1" x14ac:dyDescent="0.4">
      <c r="C86" s="321"/>
      <c r="D86" s="321"/>
      <c r="E86" s="321"/>
      <c r="F86" s="321"/>
      <c r="G86" s="321"/>
      <c r="H86" s="321"/>
      <c r="I86" s="321"/>
      <c r="J86" s="312"/>
      <c r="K86" s="313"/>
      <c r="L86" s="313"/>
      <c r="M86" s="79"/>
      <c r="N86" s="412"/>
      <c r="O86" s="412"/>
      <c r="P86" s="413"/>
      <c r="Q86" s="414"/>
      <c r="R86" s="414"/>
      <c r="S86" s="414"/>
      <c r="T86" s="514"/>
      <c r="U86" s="514"/>
      <c r="V86" s="514"/>
      <c r="W86" s="515"/>
      <c r="X86" s="516"/>
      <c r="Y86" s="516"/>
      <c r="Z86" s="514"/>
      <c r="AA86" s="514"/>
      <c r="AB86" s="443">
        <f t="shared" si="4"/>
        <v>0</v>
      </c>
      <c r="AC86" s="443"/>
      <c r="AD86" s="443"/>
      <c r="AE86" s="443"/>
      <c r="AF86" s="443"/>
      <c r="AG86" s="432"/>
      <c r="AH86" s="433"/>
      <c r="AI86" s="433"/>
      <c r="AJ86" s="433"/>
      <c r="AK86" s="433"/>
      <c r="AL86" s="437"/>
      <c r="AM86" s="437"/>
      <c r="AN86" s="437"/>
      <c r="AO86" s="437"/>
      <c r="AP86" s="437"/>
      <c r="AQ86" s="437"/>
      <c r="AR86" s="437"/>
      <c r="AS86" s="437"/>
      <c r="AT86" s="438">
        <f t="shared" si="5"/>
        <v>0</v>
      </c>
      <c r="AU86" s="439"/>
      <c r="AV86" s="439"/>
      <c r="AW86" s="439"/>
      <c r="AX86" s="440"/>
      <c r="AY86" s="306"/>
      <c r="AZ86" s="307"/>
      <c r="BA86" s="308"/>
      <c r="BB86" s="434"/>
      <c r="BC86" s="435"/>
      <c r="BD86" s="435"/>
      <c r="BE86" s="436"/>
      <c r="BF86" s="434"/>
      <c r="BG86" s="435"/>
      <c r="BH86" s="435"/>
      <c r="BI86" s="436"/>
      <c r="BJ86" s="500"/>
      <c r="BK86" s="501"/>
      <c r="BL86" s="434"/>
      <c r="BM86" s="435"/>
      <c r="BN86" s="435"/>
      <c r="BO86" s="436"/>
      <c r="BS86" s="51">
        <f>IF(P86='リスト（削除不可）'!$H$2,'リスト（削除不可）'!$I$2,IF(P86='リスト（削除不可）'!$H$3,'リスト（削除不可）'!$I$3,'リスト（削除不可）'!$I$4))</f>
        <v>0.8666666666666667</v>
      </c>
      <c r="BT86" s="52">
        <f t="shared" si="6"/>
        <v>0</v>
      </c>
      <c r="BU86" s="52">
        <f t="shared" si="7"/>
        <v>0</v>
      </c>
      <c r="BW86" s="53"/>
      <c r="BY86" s="53"/>
      <c r="CW86" s="60"/>
      <c r="DA86" s="60"/>
      <c r="DE86" s="60"/>
      <c r="DG86" s="1"/>
      <c r="DK86" s="60"/>
      <c r="DM86" s="1"/>
      <c r="DU86" s="1"/>
      <c r="DV86" s="60"/>
      <c r="DZ86" s="1"/>
      <c r="EA86" s="60"/>
    </row>
    <row r="87" spans="1:131" ht="18" customHeight="1" x14ac:dyDescent="0.4">
      <c r="C87" s="321"/>
      <c r="D87" s="321"/>
      <c r="E87" s="321"/>
      <c r="F87" s="321"/>
      <c r="G87" s="321"/>
      <c r="H87" s="321"/>
      <c r="I87" s="321"/>
      <c r="J87" s="312"/>
      <c r="K87" s="313"/>
      <c r="L87" s="313"/>
      <c r="M87" s="79"/>
      <c r="N87" s="412"/>
      <c r="O87" s="412"/>
      <c r="P87" s="413"/>
      <c r="Q87" s="414"/>
      <c r="R87" s="414"/>
      <c r="S87" s="414"/>
      <c r="T87" s="514"/>
      <c r="U87" s="514"/>
      <c r="V87" s="514"/>
      <c r="W87" s="515"/>
      <c r="X87" s="516"/>
      <c r="Y87" s="516"/>
      <c r="Z87" s="514"/>
      <c r="AA87" s="514"/>
      <c r="AB87" s="443">
        <f t="shared" si="4"/>
        <v>0</v>
      </c>
      <c r="AC87" s="443"/>
      <c r="AD87" s="443"/>
      <c r="AE87" s="443"/>
      <c r="AF87" s="443"/>
      <c r="AG87" s="432"/>
      <c r="AH87" s="433"/>
      <c r="AI87" s="433"/>
      <c r="AJ87" s="433"/>
      <c r="AK87" s="433"/>
      <c r="AL87" s="437"/>
      <c r="AM87" s="437"/>
      <c r="AN87" s="437"/>
      <c r="AO87" s="437"/>
      <c r="AP87" s="437"/>
      <c r="AQ87" s="437"/>
      <c r="AR87" s="437"/>
      <c r="AS87" s="437"/>
      <c r="AT87" s="438">
        <f t="shared" si="5"/>
        <v>0</v>
      </c>
      <c r="AU87" s="439"/>
      <c r="AV87" s="439"/>
      <c r="AW87" s="439"/>
      <c r="AX87" s="440"/>
      <c r="AY87" s="306"/>
      <c r="AZ87" s="307"/>
      <c r="BA87" s="308"/>
      <c r="BB87" s="434"/>
      <c r="BC87" s="435"/>
      <c r="BD87" s="435"/>
      <c r="BE87" s="436"/>
      <c r="BF87" s="434"/>
      <c r="BG87" s="435"/>
      <c r="BH87" s="435"/>
      <c r="BI87" s="436"/>
      <c r="BJ87" s="500"/>
      <c r="BK87" s="501"/>
      <c r="BL87" s="434"/>
      <c r="BM87" s="435"/>
      <c r="BN87" s="435"/>
      <c r="BO87" s="436"/>
      <c r="BS87" s="51">
        <f>IF(P87='リスト（削除不可）'!$H$2,'リスト（削除不可）'!$I$2,IF(P87='リスト（削除不可）'!$H$3,'リスト（削除不可）'!$I$3,'リスト（削除不可）'!$I$4))</f>
        <v>0.8666666666666667</v>
      </c>
      <c r="BT87" s="52">
        <f t="shared" si="6"/>
        <v>0</v>
      </c>
      <c r="BU87" s="52">
        <f t="shared" si="7"/>
        <v>0</v>
      </c>
      <c r="BW87" s="53"/>
      <c r="BY87" s="53"/>
      <c r="CW87" s="60"/>
      <c r="DA87" s="60"/>
      <c r="DE87" s="60"/>
      <c r="DG87" s="1"/>
      <c r="DK87" s="60"/>
      <c r="DM87" s="1"/>
      <c r="DU87" s="1"/>
      <c r="DV87" s="60"/>
      <c r="DZ87" s="1"/>
      <c r="EA87" s="60"/>
    </row>
    <row r="88" spans="1:131" ht="18" customHeight="1" x14ac:dyDescent="0.4">
      <c r="C88" s="321"/>
      <c r="D88" s="321"/>
      <c r="E88" s="321"/>
      <c r="F88" s="321"/>
      <c r="G88" s="321"/>
      <c r="H88" s="321"/>
      <c r="I88" s="321"/>
      <c r="J88" s="312"/>
      <c r="K88" s="313"/>
      <c r="L88" s="313"/>
      <c r="M88" s="79"/>
      <c r="N88" s="412"/>
      <c r="O88" s="412"/>
      <c r="P88" s="413"/>
      <c r="Q88" s="414"/>
      <c r="R88" s="414"/>
      <c r="S88" s="414"/>
      <c r="T88" s="514"/>
      <c r="U88" s="514"/>
      <c r="V88" s="514"/>
      <c r="W88" s="515"/>
      <c r="X88" s="516"/>
      <c r="Y88" s="516"/>
      <c r="Z88" s="514"/>
      <c r="AA88" s="514"/>
      <c r="AB88" s="443">
        <f t="shared" si="4"/>
        <v>0</v>
      </c>
      <c r="AC88" s="443"/>
      <c r="AD88" s="443"/>
      <c r="AE88" s="443"/>
      <c r="AF88" s="443"/>
      <c r="AG88" s="432"/>
      <c r="AH88" s="433"/>
      <c r="AI88" s="433"/>
      <c r="AJ88" s="433"/>
      <c r="AK88" s="433"/>
      <c r="AL88" s="437"/>
      <c r="AM88" s="437"/>
      <c r="AN88" s="437"/>
      <c r="AO88" s="437"/>
      <c r="AP88" s="437"/>
      <c r="AQ88" s="437"/>
      <c r="AR88" s="437"/>
      <c r="AS88" s="437"/>
      <c r="AT88" s="438">
        <f t="shared" si="5"/>
        <v>0</v>
      </c>
      <c r="AU88" s="439"/>
      <c r="AV88" s="439"/>
      <c r="AW88" s="439"/>
      <c r="AX88" s="440"/>
      <c r="AY88" s="306"/>
      <c r="AZ88" s="307"/>
      <c r="BA88" s="308"/>
      <c r="BB88" s="434"/>
      <c r="BC88" s="435"/>
      <c r="BD88" s="435"/>
      <c r="BE88" s="436"/>
      <c r="BF88" s="434"/>
      <c r="BG88" s="435"/>
      <c r="BH88" s="435"/>
      <c r="BI88" s="436"/>
      <c r="BJ88" s="500"/>
      <c r="BK88" s="501"/>
      <c r="BL88" s="434"/>
      <c r="BM88" s="435"/>
      <c r="BN88" s="435"/>
      <c r="BO88" s="436"/>
      <c r="BS88" s="51">
        <f>IF(P88='リスト（削除不可）'!$H$2,'リスト（削除不可）'!$I$2,IF(P88='リスト（削除不可）'!$H$3,'リスト（削除不可）'!$I$3,'リスト（削除不可）'!$I$4))</f>
        <v>0.8666666666666667</v>
      </c>
      <c r="BT88" s="52">
        <f t="shared" si="6"/>
        <v>0</v>
      </c>
      <c r="BU88" s="52">
        <f t="shared" si="7"/>
        <v>0</v>
      </c>
      <c r="BW88" s="53"/>
      <c r="BY88" s="53"/>
      <c r="CW88" s="60"/>
      <c r="DA88" s="60"/>
      <c r="DE88" s="60"/>
      <c r="DG88" s="1"/>
      <c r="DK88" s="60"/>
      <c r="DM88" s="1"/>
      <c r="DU88" s="1"/>
      <c r="DV88" s="60"/>
      <c r="DZ88" s="1"/>
      <c r="EA88" s="60"/>
    </row>
    <row r="89" spans="1:131" ht="18" customHeight="1" thickBot="1" x14ac:dyDescent="0.45">
      <c r="C89" s="422"/>
      <c r="D89" s="422"/>
      <c r="E89" s="422"/>
      <c r="F89" s="422"/>
      <c r="G89" s="422"/>
      <c r="H89" s="422"/>
      <c r="I89" s="422"/>
      <c r="J89" s="428"/>
      <c r="K89" s="429"/>
      <c r="L89" s="429"/>
      <c r="M89" s="80"/>
      <c r="N89" s="423"/>
      <c r="O89" s="423"/>
      <c r="P89" s="424"/>
      <c r="Q89" s="425"/>
      <c r="R89" s="425"/>
      <c r="S89" s="426"/>
      <c r="T89" s="517"/>
      <c r="U89" s="517"/>
      <c r="V89" s="517"/>
      <c r="W89" s="518"/>
      <c r="X89" s="519"/>
      <c r="Y89" s="519"/>
      <c r="Z89" s="517"/>
      <c r="AA89" s="517"/>
      <c r="AB89" s="421">
        <f t="shared" si="4"/>
        <v>0</v>
      </c>
      <c r="AC89" s="421"/>
      <c r="AD89" s="421"/>
      <c r="AE89" s="421"/>
      <c r="AF89" s="421"/>
      <c r="AG89" s="30"/>
      <c r="AH89" s="31"/>
      <c r="AI89" s="88"/>
      <c r="AJ89" s="31"/>
      <c r="AK89" s="31"/>
      <c r="AL89" s="405"/>
      <c r="AM89" s="405"/>
      <c r="AN89" s="405"/>
      <c r="AO89" s="405"/>
      <c r="AP89" s="405"/>
      <c r="AQ89" s="405"/>
      <c r="AR89" s="405"/>
      <c r="AS89" s="405"/>
      <c r="AT89" s="406">
        <f t="shared" si="5"/>
        <v>0</v>
      </c>
      <c r="AU89" s="407"/>
      <c r="AV89" s="407"/>
      <c r="AW89" s="407"/>
      <c r="AX89" s="408"/>
      <c r="AY89" s="409"/>
      <c r="AZ89" s="410"/>
      <c r="BA89" s="411"/>
      <c r="BB89" s="402"/>
      <c r="BC89" s="403"/>
      <c r="BD89" s="403"/>
      <c r="BE89" s="404"/>
      <c r="BF89" s="402"/>
      <c r="BG89" s="403"/>
      <c r="BH89" s="403"/>
      <c r="BI89" s="404"/>
      <c r="BJ89" s="494"/>
      <c r="BK89" s="495"/>
      <c r="BL89" s="402"/>
      <c r="BM89" s="403"/>
      <c r="BN89" s="403"/>
      <c r="BO89" s="404"/>
      <c r="BS89" s="51">
        <f>IF(P89='リスト（削除不可）'!$H$2,'リスト（削除不可）'!$I$2,IF(P89='リスト（削除不可）'!$H$3,'リスト（削除不可）'!$I$3,'リスト（削除不可）'!$I$4))</f>
        <v>0.8666666666666667</v>
      </c>
      <c r="BT89" s="52">
        <f t="shared" si="6"/>
        <v>0</v>
      </c>
      <c r="BU89" s="52">
        <f t="shared" si="7"/>
        <v>0</v>
      </c>
      <c r="BW89" s="53"/>
      <c r="BY89" s="53"/>
      <c r="CW89" s="60"/>
      <c r="DA89" s="60"/>
      <c r="DE89" s="60"/>
      <c r="DG89" s="1"/>
      <c r="DK89" s="60"/>
      <c r="DM89" s="1"/>
      <c r="DU89" s="1"/>
      <c r="DV89" s="60"/>
      <c r="DZ89" s="1"/>
      <c r="EA89" s="60"/>
    </row>
    <row r="90" spans="1:131" ht="18" customHeight="1" thickTop="1" x14ac:dyDescent="0.4">
      <c r="C90" s="399" t="s">
        <v>8</v>
      </c>
      <c r="D90" s="400"/>
      <c r="E90" s="400"/>
      <c r="F90" s="400"/>
      <c r="G90" s="400"/>
      <c r="H90" s="400"/>
      <c r="I90" s="400"/>
      <c r="J90" s="400"/>
      <c r="K90" s="400"/>
      <c r="L90" s="400"/>
      <c r="M90" s="400"/>
      <c r="N90" s="400"/>
      <c r="O90" s="400"/>
      <c r="P90" s="400"/>
      <c r="Q90" s="400"/>
      <c r="R90" s="400"/>
      <c r="S90" s="401"/>
      <c r="T90" s="415">
        <f>SUM(T84:W89)</f>
        <v>0</v>
      </c>
      <c r="U90" s="415"/>
      <c r="V90" s="416"/>
      <c r="W90" s="417"/>
      <c r="X90" s="418">
        <f>SUM(X84:AA89)</f>
        <v>0</v>
      </c>
      <c r="Y90" s="419"/>
      <c r="Z90" s="416"/>
      <c r="AA90" s="416"/>
      <c r="AB90" s="415">
        <f>SUM(AB84:AB89)</f>
        <v>0</v>
      </c>
      <c r="AC90" s="415"/>
      <c r="AD90" s="415"/>
      <c r="AE90" s="416"/>
      <c r="AF90" s="416"/>
      <c r="AG90" s="395">
        <f>SUM(AG83:AK89)</f>
        <v>0</v>
      </c>
      <c r="AH90" s="396"/>
      <c r="AI90" s="396"/>
      <c r="AJ90" s="396"/>
      <c r="AK90" s="396"/>
      <c r="AL90" s="397">
        <f>SUM(AL83:AO89)</f>
        <v>0</v>
      </c>
      <c r="AM90" s="397"/>
      <c r="AN90" s="397"/>
      <c r="AO90" s="397"/>
      <c r="AP90" s="397">
        <f>SUM(AP83:AS89)</f>
        <v>0</v>
      </c>
      <c r="AQ90" s="397"/>
      <c r="AR90" s="397"/>
      <c r="AS90" s="397"/>
      <c r="AT90" s="396">
        <f>SUM(AT83:AX89)</f>
        <v>0</v>
      </c>
      <c r="AU90" s="396"/>
      <c r="AV90" s="396"/>
      <c r="AW90" s="396"/>
      <c r="AX90" s="398"/>
      <c r="AY90" s="399"/>
      <c r="AZ90" s="400"/>
      <c r="BA90" s="401"/>
      <c r="BB90" s="399"/>
      <c r="BC90" s="400"/>
      <c r="BD90" s="400"/>
      <c r="BE90" s="401"/>
      <c r="BF90" s="399"/>
      <c r="BG90" s="400"/>
      <c r="BH90" s="400"/>
      <c r="BI90" s="401"/>
      <c r="BJ90" s="502"/>
      <c r="BK90" s="503"/>
      <c r="BL90" s="399"/>
      <c r="BM90" s="400"/>
      <c r="BN90" s="400"/>
      <c r="BO90" s="401"/>
      <c r="BS90" s="49"/>
      <c r="BW90" s="53"/>
      <c r="BY90" s="53"/>
      <c r="CW90" s="60"/>
      <c r="DA90" s="60"/>
      <c r="DE90" s="60"/>
      <c r="DG90" s="1"/>
      <c r="DK90" s="60"/>
      <c r="DM90" s="1"/>
      <c r="DU90" s="1"/>
      <c r="DV90" s="60"/>
      <c r="DZ90" s="1"/>
      <c r="EA90" s="60"/>
    </row>
    <row r="91" spans="1:131" s="60" customFormat="1" ht="18" customHeight="1" x14ac:dyDescent="0.4">
      <c r="C91" s="60" t="s">
        <v>432</v>
      </c>
      <c r="D91" s="60" t="s">
        <v>433</v>
      </c>
      <c r="T91" s="2"/>
      <c r="U91" s="2"/>
      <c r="V91" s="2"/>
      <c r="W91" s="2"/>
      <c r="X91" s="2"/>
      <c r="Y91" s="2"/>
      <c r="Z91" s="2"/>
      <c r="AA91" s="2"/>
      <c r="AB91" s="2"/>
      <c r="AC91" s="2"/>
      <c r="AD91" s="2"/>
      <c r="AE91" s="2"/>
      <c r="AF91" s="2"/>
      <c r="AG91" s="2"/>
      <c r="AH91" s="2"/>
      <c r="AI91" s="2"/>
      <c r="BS91" s="394" t="s">
        <v>408</v>
      </c>
      <c r="BT91" s="394"/>
      <c r="BU91" s="61" t="e">
        <f>BV92</f>
        <v>#DIV/0!</v>
      </c>
    </row>
    <row r="92" spans="1:131" s="60" customFormat="1" ht="18" customHeight="1" x14ac:dyDescent="0.4">
      <c r="A92" s="5"/>
      <c r="B92" s="5"/>
      <c r="C92" s="5" t="s">
        <v>432</v>
      </c>
      <c r="D92" s="5" t="s">
        <v>461</v>
      </c>
      <c r="E92" s="5"/>
      <c r="F92" s="5"/>
      <c r="G92" s="5"/>
      <c r="H92" s="5"/>
      <c r="I92" s="5"/>
      <c r="J92" s="5"/>
      <c r="K92" s="5"/>
      <c r="L92" s="5"/>
      <c r="M92" s="5"/>
      <c r="N92" s="5"/>
      <c r="O92" s="5"/>
      <c r="P92" s="5"/>
      <c r="Q92" s="5"/>
      <c r="R92" s="5"/>
      <c r="S92" s="5"/>
      <c r="T92" s="40"/>
      <c r="U92" s="40"/>
      <c r="V92" s="40"/>
      <c r="W92" s="40"/>
      <c r="X92" s="40"/>
      <c r="Y92" s="40"/>
      <c r="Z92" s="40"/>
      <c r="AA92" s="40"/>
      <c r="AB92" s="40"/>
      <c r="AC92" s="40"/>
      <c r="AD92" s="40"/>
      <c r="AE92" s="40"/>
      <c r="AF92" s="40"/>
      <c r="AG92" s="40"/>
      <c r="AH92" s="40"/>
      <c r="AI92" s="40"/>
      <c r="AJ92" s="5"/>
      <c r="AK92" s="5"/>
      <c r="AL92" s="5"/>
      <c r="AM92" s="5"/>
      <c r="AN92" s="5"/>
      <c r="AO92" s="5"/>
      <c r="AP92" s="5"/>
      <c r="AQ92" s="5"/>
      <c r="AR92" s="5"/>
      <c r="AS92" s="5"/>
      <c r="BT92" s="52">
        <f>INT(AB90*10/110)</f>
        <v>0</v>
      </c>
      <c r="BU92" s="52" t="e">
        <f>AL90/(AB90-X90)</f>
        <v>#DIV/0!</v>
      </c>
      <c r="BV92" s="52" t="e">
        <f>INT(BT92*BU92)</f>
        <v>#DIV/0!</v>
      </c>
    </row>
    <row r="93" spans="1:131" s="91" customFormat="1" ht="18" customHeight="1" x14ac:dyDescent="0.4">
      <c r="A93" s="92"/>
      <c r="B93" s="92"/>
      <c r="C93" s="87" t="s">
        <v>432</v>
      </c>
      <c r="D93" s="92" t="s">
        <v>470</v>
      </c>
      <c r="E93" s="92"/>
      <c r="F93" s="92"/>
      <c r="G93" s="92"/>
      <c r="H93" s="92"/>
      <c r="I93" s="92"/>
      <c r="J93" s="92"/>
      <c r="K93" s="92"/>
      <c r="L93" s="92"/>
      <c r="M93" s="92"/>
      <c r="N93" s="92"/>
      <c r="O93" s="92"/>
      <c r="P93" s="92"/>
      <c r="Q93" s="92"/>
      <c r="R93" s="92"/>
      <c r="S93" s="92"/>
      <c r="T93" s="94"/>
      <c r="U93" s="94"/>
      <c r="V93" s="94"/>
      <c r="W93" s="94"/>
      <c r="X93" s="94"/>
      <c r="Y93" s="94"/>
      <c r="Z93" s="94"/>
      <c r="AA93" s="94"/>
      <c r="AB93" s="94"/>
      <c r="AC93" s="94"/>
      <c r="AD93" s="94"/>
      <c r="AE93" s="94"/>
      <c r="AF93" s="94"/>
      <c r="AG93" s="94"/>
      <c r="AH93" s="94"/>
      <c r="AI93" s="94"/>
      <c r="AJ93" s="92"/>
      <c r="AK93" s="92"/>
      <c r="AL93" s="92"/>
      <c r="AM93" s="92"/>
      <c r="AN93" s="92"/>
      <c r="AO93" s="92"/>
      <c r="AP93" s="92"/>
      <c r="AQ93" s="92"/>
      <c r="AR93" s="92"/>
      <c r="AS93" s="92"/>
      <c r="BT93" s="93"/>
      <c r="BU93" s="93"/>
      <c r="BV93" s="93"/>
    </row>
    <row r="94" spans="1:131" s="91" customFormat="1" ht="18" customHeight="1" x14ac:dyDescent="0.4">
      <c r="A94" s="92"/>
      <c r="B94" s="92"/>
      <c r="C94" s="87" t="s">
        <v>432</v>
      </c>
      <c r="D94" s="92" t="s">
        <v>468</v>
      </c>
      <c r="E94" s="92"/>
      <c r="F94" s="92"/>
      <c r="G94" s="92"/>
      <c r="H94" s="92"/>
      <c r="I94" s="92"/>
      <c r="J94" s="92"/>
      <c r="K94" s="92"/>
      <c r="L94" s="92"/>
      <c r="M94" s="92"/>
      <c r="N94" s="92"/>
      <c r="O94" s="92"/>
      <c r="P94" s="92"/>
      <c r="Q94" s="92"/>
      <c r="R94" s="92"/>
      <c r="S94" s="92"/>
      <c r="T94" s="94"/>
      <c r="U94" s="94"/>
      <c r="V94" s="94"/>
      <c r="W94" s="94"/>
      <c r="X94" s="94"/>
      <c r="Y94" s="94"/>
      <c r="Z94" s="94"/>
      <c r="AA94" s="94"/>
      <c r="AB94" s="94"/>
      <c r="AC94" s="94"/>
      <c r="AD94" s="94"/>
      <c r="AE94" s="94"/>
      <c r="AF94" s="94"/>
      <c r="AG94" s="94"/>
      <c r="AH94" s="94"/>
      <c r="AI94" s="94"/>
      <c r="AJ94" s="92"/>
      <c r="AK94" s="92"/>
      <c r="AL94" s="92"/>
      <c r="AM94" s="92"/>
      <c r="AN94" s="92"/>
      <c r="AO94" s="92"/>
      <c r="AP94" s="92"/>
      <c r="AQ94" s="92"/>
      <c r="AR94" s="92"/>
      <c r="AS94" s="92"/>
      <c r="BT94" s="93"/>
      <c r="BU94" s="93"/>
      <c r="BV94" s="93"/>
    </row>
    <row r="95" spans="1:131" s="60" customFormat="1" ht="18" customHeight="1" x14ac:dyDescent="0.4">
      <c r="A95" s="5"/>
      <c r="B95" s="5"/>
      <c r="C95" s="92" t="s">
        <v>432</v>
      </c>
      <c r="D95" s="92" t="s">
        <v>434</v>
      </c>
      <c r="E95" s="92"/>
      <c r="F95" s="92"/>
      <c r="G95" s="92"/>
      <c r="H95" s="92"/>
      <c r="I95" s="92"/>
      <c r="J95" s="92"/>
      <c r="K95" s="92"/>
      <c r="L95" s="92"/>
      <c r="M95" s="92"/>
      <c r="N95" s="92"/>
      <c r="O95" s="92"/>
      <c r="P95" s="5"/>
      <c r="Q95" s="5"/>
      <c r="R95" s="5"/>
      <c r="S95" s="5"/>
      <c r="T95" s="40"/>
      <c r="U95" s="40"/>
      <c r="V95" s="40"/>
      <c r="W95" s="40"/>
      <c r="X95" s="40"/>
      <c r="Y95" s="40"/>
      <c r="Z95" s="5"/>
      <c r="AA95" s="5"/>
      <c r="AB95" s="5"/>
      <c r="AC95" s="5"/>
      <c r="AD95" s="5"/>
      <c r="AE95" s="5"/>
      <c r="AF95" s="5"/>
      <c r="AG95" s="5"/>
      <c r="AH95" s="5"/>
      <c r="AI95" s="5"/>
      <c r="AJ95" s="5"/>
      <c r="AK95" s="5"/>
      <c r="AL95" s="5"/>
      <c r="AM95" s="5"/>
      <c r="AN95" s="5"/>
      <c r="AO95" s="5"/>
      <c r="AP95" s="5"/>
      <c r="AQ95" s="5"/>
      <c r="AR95" s="5"/>
      <c r="AS95" s="5"/>
    </row>
    <row r="96" spans="1:131" s="60" customFormat="1" ht="18" customHeight="1" x14ac:dyDescent="0.4">
      <c r="A96" s="5"/>
      <c r="B96" s="5"/>
      <c r="C96" s="92" t="s">
        <v>432</v>
      </c>
      <c r="D96" s="92" t="s">
        <v>435</v>
      </c>
      <c r="E96" s="92"/>
      <c r="F96" s="92"/>
      <c r="G96" s="92"/>
      <c r="H96" s="92"/>
      <c r="I96" s="92"/>
      <c r="J96" s="92"/>
      <c r="K96" s="92"/>
      <c r="L96" s="92"/>
      <c r="M96" s="92"/>
      <c r="N96" s="92"/>
      <c r="O96" s="92"/>
      <c r="P96" s="5"/>
      <c r="Q96" s="5"/>
      <c r="R96" s="5"/>
      <c r="S96" s="5"/>
      <c r="T96" s="40"/>
      <c r="U96" s="40"/>
      <c r="V96" s="40"/>
      <c r="W96" s="40"/>
      <c r="X96" s="40"/>
      <c r="Y96" s="40"/>
      <c r="Z96" s="5"/>
      <c r="AA96" s="5"/>
      <c r="AB96" s="5"/>
      <c r="AC96" s="5"/>
      <c r="AD96" s="5"/>
      <c r="AE96" s="5"/>
      <c r="AF96" s="5"/>
      <c r="AG96" s="5"/>
      <c r="AH96" s="5"/>
      <c r="AI96" s="5"/>
      <c r="AJ96" s="5"/>
      <c r="AK96" s="5"/>
      <c r="AL96" s="5"/>
      <c r="AM96" s="5"/>
      <c r="AN96" s="5"/>
      <c r="AO96" s="5"/>
      <c r="AP96" s="5"/>
      <c r="AQ96" s="5"/>
      <c r="AR96" s="5"/>
      <c r="AS96" s="5"/>
    </row>
    <row r="97" spans="1:130" s="60" customFormat="1" ht="18" customHeight="1" x14ac:dyDescent="0.4">
      <c r="A97" s="5"/>
      <c r="B97" s="5"/>
      <c r="C97" s="92"/>
      <c r="D97" s="92" t="s">
        <v>436</v>
      </c>
      <c r="E97" s="92"/>
      <c r="F97" s="92"/>
      <c r="G97" s="92"/>
      <c r="H97" s="92"/>
      <c r="I97" s="92"/>
      <c r="J97" s="92"/>
      <c r="K97" s="92"/>
      <c r="L97" s="92"/>
      <c r="M97" s="92"/>
      <c r="N97" s="92"/>
      <c r="O97" s="92"/>
      <c r="P97" s="5"/>
      <c r="Q97" s="5"/>
      <c r="R97" s="5"/>
      <c r="S97" s="5"/>
      <c r="T97" s="40"/>
      <c r="U97" s="40"/>
      <c r="V97" s="40"/>
      <c r="W97" s="40"/>
      <c r="X97" s="40"/>
      <c r="Y97" s="40"/>
      <c r="Z97" s="5"/>
      <c r="AA97" s="5"/>
      <c r="AB97" s="5"/>
      <c r="AC97" s="5"/>
      <c r="AD97" s="5"/>
      <c r="AE97" s="5"/>
      <c r="AF97" s="5"/>
      <c r="AG97" s="5"/>
      <c r="AH97" s="5"/>
      <c r="AI97" s="5"/>
      <c r="AJ97" s="5"/>
      <c r="AK97" s="5"/>
      <c r="AL97" s="5"/>
      <c r="AM97" s="5"/>
      <c r="AN97" s="5"/>
      <c r="AO97" s="5"/>
      <c r="AP97" s="5"/>
      <c r="AQ97" s="5"/>
      <c r="AR97" s="5"/>
      <c r="AS97" s="5"/>
    </row>
    <row r="98" spans="1:130" x14ac:dyDescent="0.4">
      <c r="CI98" s="60"/>
      <c r="CM98" s="60"/>
      <c r="CQ98" s="60"/>
      <c r="CR98" s="60"/>
      <c r="DB98" s="1"/>
      <c r="DF98" s="1"/>
      <c r="DG98" s="1"/>
      <c r="DJ98" s="60"/>
      <c r="DM98" s="1"/>
      <c r="DQ98" s="1"/>
      <c r="DU98" s="1"/>
      <c r="DZ98" s="1"/>
    </row>
    <row r="99" spans="1:130" s="91" customFormat="1" ht="16.5" x14ac:dyDescent="0.4">
      <c r="A99" s="27" t="s">
        <v>393</v>
      </c>
    </row>
    <row r="100" spans="1:130" s="91" customFormat="1" x14ac:dyDescent="0.4"/>
    <row r="101" spans="1:130" ht="18" customHeight="1" x14ac:dyDescent="0.4">
      <c r="B101" s="340" t="s">
        <v>300</v>
      </c>
      <c r="C101" s="341"/>
      <c r="D101" s="341"/>
      <c r="E101" s="341"/>
      <c r="F101" s="342"/>
      <c r="G101" s="349" t="str">
        <f>IF(ISBLANK('別紙B-1　総括表'!H3),"",'別紙B-1　総括表'!H3)</f>
        <v/>
      </c>
      <c r="H101" s="351"/>
      <c r="I101" s="351"/>
      <c r="J101" s="351"/>
      <c r="K101" s="351"/>
      <c r="L101" s="351"/>
      <c r="M101" s="351"/>
      <c r="N101" s="350"/>
      <c r="P101" s="362" t="str">
        <f>IF(ISBLANK(G101),"",IF(G101="変更","※変更箇所朱書き",""))</f>
        <v/>
      </c>
      <c r="Q101" s="362"/>
      <c r="R101" s="362"/>
      <c r="S101" s="362"/>
      <c r="T101" s="362"/>
      <c r="CI101" s="60"/>
      <c r="CM101" s="60"/>
      <c r="CQ101" s="60"/>
      <c r="CR101" s="60"/>
      <c r="DB101" s="1"/>
      <c r="DF101" s="1"/>
      <c r="DG101" s="1"/>
      <c r="DJ101" s="60"/>
      <c r="DM101" s="1"/>
      <c r="DQ101" s="1"/>
      <c r="DU101" s="1"/>
      <c r="DZ101" s="1"/>
    </row>
    <row r="102" spans="1:130" x14ac:dyDescent="0.4">
      <c r="CI102" s="60"/>
      <c r="CM102" s="60"/>
      <c r="CQ102" s="60"/>
      <c r="CR102" s="60"/>
      <c r="DB102" s="1"/>
      <c r="DF102" s="1"/>
      <c r="DG102" s="1"/>
      <c r="DJ102" s="60"/>
      <c r="DM102" s="1"/>
      <c r="DQ102" s="1"/>
      <c r="DU102" s="1"/>
      <c r="DZ102" s="1"/>
    </row>
    <row r="103" spans="1:130" ht="23.25" x14ac:dyDescent="0.4">
      <c r="B103" s="91"/>
      <c r="C103" s="151"/>
      <c r="D103" s="151"/>
      <c r="E103" s="151"/>
      <c r="F103" s="151"/>
      <c r="G103" s="151"/>
      <c r="H103" s="151"/>
      <c r="I103" s="151"/>
      <c r="J103" s="151"/>
      <c r="K103" s="151"/>
      <c r="L103" s="151"/>
      <c r="M103" s="151"/>
      <c r="N103" s="375" t="str">
        <f>'別紙B-1　総括表'!$N$6</f>
        <v>令和８年度</v>
      </c>
      <c r="O103" s="375"/>
      <c r="P103" s="375"/>
      <c r="Q103" s="375"/>
      <c r="R103" s="375"/>
      <c r="S103" s="375"/>
      <c r="T103" s="375"/>
      <c r="U103" s="375"/>
      <c r="V103" s="538" t="str">
        <f>'別紙B-1　総括表'!$V$6</f>
        <v>さが園芸888整備支援事業　実施計画書</v>
      </c>
      <c r="W103" s="538"/>
      <c r="X103" s="538"/>
      <c r="Y103" s="538"/>
      <c r="Z103" s="538"/>
      <c r="AA103" s="538"/>
      <c r="AB103" s="538"/>
      <c r="AC103" s="538"/>
      <c r="AD103" s="538"/>
      <c r="AE103" s="538"/>
      <c r="AF103" s="538"/>
      <c r="AG103" s="538"/>
      <c r="AH103" s="538"/>
      <c r="AI103" s="538"/>
      <c r="AJ103" s="538"/>
      <c r="AK103" s="538"/>
      <c r="AL103" s="538"/>
      <c r="AM103" s="538"/>
      <c r="AN103" s="538"/>
      <c r="AO103" s="538"/>
      <c r="AP103" s="480" t="s">
        <v>711</v>
      </c>
      <c r="AQ103" s="480"/>
      <c r="AR103" s="480"/>
      <c r="AS103" s="480"/>
      <c r="AT103" s="480"/>
      <c r="AU103" s="480"/>
      <c r="AV103" s="480"/>
      <c r="AW103" s="480"/>
      <c r="AX103" s="480"/>
      <c r="AY103" s="480"/>
      <c r="AZ103" s="480"/>
      <c r="BA103" s="480"/>
      <c r="BB103" s="480"/>
      <c r="BC103" s="480"/>
      <c r="BD103" s="480"/>
      <c r="BE103" s="480"/>
      <c r="BF103" s="480"/>
      <c r="BG103" s="480"/>
      <c r="BH103" s="480"/>
      <c r="BI103" s="480"/>
      <c r="BJ103" s="480"/>
      <c r="BK103" s="480"/>
      <c r="BL103" s="480"/>
      <c r="BM103" s="151"/>
      <c r="BN103" s="151"/>
      <c r="BO103" s="151"/>
      <c r="BP103" s="151"/>
      <c r="BQ103" s="151"/>
      <c r="CI103" s="60"/>
      <c r="CM103" s="60"/>
      <c r="CQ103" s="60"/>
      <c r="CR103" s="60"/>
      <c r="DB103" s="1"/>
      <c r="DF103" s="1"/>
      <c r="DG103" s="1"/>
      <c r="DJ103" s="60"/>
      <c r="DM103" s="1"/>
      <c r="DQ103" s="1"/>
      <c r="DU103" s="1"/>
      <c r="DZ103" s="1"/>
    </row>
    <row r="104" spans="1:130" ht="14.25" customHeight="1" x14ac:dyDescent="0.4">
      <c r="CI104" s="60"/>
      <c r="CM104" s="60"/>
      <c r="CQ104" s="60"/>
      <c r="CR104" s="60"/>
      <c r="DB104" s="1"/>
      <c r="DF104" s="1"/>
      <c r="DG104" s="1"/>
      <c r="DJ104" s="60"/>
      <c r="DM104" s="1"/>
      <c r="DQ104" s="1"/>
      <c r="DU104" s="1"/>
      <c r="DZ104" s="1"/>
    </row>
    <row r="105" spans="1:130" ht="28.5" customHeight="1" x14ac:dyDescent="0.4">
      <c r="B105" s="340" t="s">
        <v>0</v>
      </c>
      <c r="C105" s="341"/>
      <c r="D105" s="341"/>
      <c r="E105" s="341"/>
      <c r="F105" s="342"/>
      <c r="G105" s="349" t="str">
        <f>IF(ISBLANK('別紙B-1　総括表'!H9),"",'別紙B-1　総括表'!H9)</f>
        <v/>
      </c>
      <c r="H105" s="351"/>
      <c r="I105" s="351"/>
      <c r="J105" s="351"/>
      <c r="K105" s="351"/>
      <c r="L105" s="351"/>
      <c r="M105" s="351"/>
      <c r="N105" s="350"/>
      <c r="O105" s="60"/>
      <c r="P105" s="340" t="s">
        <v>151</v>
      </c>
      <c r="Q105" s="341"/>
      <c r="R105" s="341"/>
      <c r="S105" s="341"/>
      <c r="T105" s="342"/>
      <c r="U105" s="487" t="str">
        <f>IF(ISBLANK('別紙B-1　総括表'!H10),"",'別紙B-1　総括表'!H10)</f>
        <v/>
      </c>
      <c r="V105" s="488"/>
      <c r="W105" s="488"/>
      <c r="X105" s="488"/>
      <c r="Y105" s="488"/>
      <c r="Z105" s="489" t="s">
        <v>441</v>
      </c>
      <c r="AA105" s="489"/>
      <c r="AB105" s="490"/>
      <c r="AC105" s="26"/>
      <c r="AD105" s="316" t="s">
        <v>1</v>
      </c>
      <c r="AE105" s="316"/>
      <c r="AF105" s="316"/>
      <c r="AG105" s="316"/>
      <c r="AH105" s="316"/>
      <c r="AI105" s="349" t="str">
        <f>IF(ISBLANK('別紙B-1　総括表'!V10),"",'別紙B-1　総括表'!V10)</f>
        <v/>
      </c>
      <c r="AJ105" s="351"/>
      <c r="AK105" s="351"/>
      <c r="AL105" s="351"/>
      <c r="AM105" s="351"/>
      <c r="AN105" s="351"/>
      <c r="AO105" s="351"/>
      <c r="AP105" s="351"/>
      <c r="AQ105" s="351"/>
      <c r="AR105" s="351"/>
      <c r="AS105" s="351"/>
      <c r="AT105" s="350"/>
      <c r="CI105" s="60"/>
      <c r="CM105" s="60"/>
      <c r="CQ105" s="60"/>
      <c r="CR105" s="60"/>
      <c r="DB105" s="1"/>
      <c r="DF105" s="1"/>
      <c r="DG105" s="1"/>
      <c r="DJ105" s="60"/>
      <c r="DM105" s="1"/>
      <c r="DQ105" s="1"/>
      <c r="DU105" s="1"/>
      <c r="DZ105" s="1"/>
    </row>
    <row r="106" spans="1:130" ht="28.5" customHeight="1" x14ac:dyDescent="0.4">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2"/>
      <c r="AE106" s="42"/>
      <c r="AF106" s="42"/>
      <c r="AG106" s="42"/>
      <c r="AH106" s="42"/>
      <c r="AI106" s="45"/>
      <c r="AJ106" s="45"/>
      <c r="AK106" s="45"/>
      <c r="AL106" s="45"/>
      <c r="AM106" s="45"/>
      <c r="AN106" s="45"/>
      <c r="AO106" s="45"/>
      <c r="AP106" s="45"/>
      <c r="AQ106" s="45"/>
      <c r="AR106" s="45"/>
      <c r="AS106" s="45"/>
      <c r="AT106" s="45"/>
      <c r="AU106" s="45"/>
      <c r="CI106" s="60"/>
      <c r="CM106" s="60"/>
      <c r="CQ106" s="60"/>
      <c r="CR106" s="60"/>
      <c r="DB106" s="1"/>
      <c r="DF106" s="1"/>
      <c r="DG106" s="1"/>
      <c r="DJ106" s="60"/>
      <c r="DM106" s="1"/>
      <c r="DQ106" s="1"/>
      <c r="DU106" s="1"/>
      <c r="DZ106" s="1"/>
    </row>
    <row r="107" spans="1:130" ht="11.25" customHeight="1" x14ac:dyDescent="0.4">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6"/>
      <c r="AW107" s="46"/>
      <c r="AX107" s="46"/>
      <c r="AY107" s="46"/>
      <c r="AZ107" s="46"/>
      <c r="BA107" s="46"/>
      <c r="BB107" s="46"/>
      <c r="BC107" s="46"/>
      <c r="BD107" s="46"/>
      <c r="BE107" s="46"/>
      <c r="BF107" s="46"/>
      <c r="BG107" s="46"/>
      <c r="BH107" s="46"/>
      <c r="BI107" s="46"/>
      <c r="BJ107" s="46"/>
      <c r="BK107" s="46"/>
      <c r="BL107" s="68"/>
      <c r="BM107" s="68"/>
      <c r="BN107" s="46"/>
      <c r="BO107" s="46"/>
      <c r="BP107" s="46"/>
      <c r="BQ107" s="46"/>
      <c r="BR107" s="46"/>
      <c r="CI107" s="60"/>
      <c r="CM107" s="60"/>
      <c r="CQ107" s="60"/>
      <c r="CR107" s="60"/>
      <c r="DB107" s="1"/>
      <c r="DF107" s="1"/>
      <c r="DG107" s="1"/>
      <c r="DJ107" s="60"/>
      <c r="DM107" s="1"/>
      <c r="DQ107" s="1"/>
      <c r="DU107" s="1"/>
      <c r="DZ107" s="1"/>
    </row>
    <row r="108" spans="1:130" ht="21.75" customHeight="1" x14ac:dyDescent="0.4">
      <c r="B108" s="8" t="s">
        <v>387</v>
      </c>
      <c r="CI108" s="60"/>
      <c r="CM108" s="60"/>
      <c r="CQ108" s="60"/>
      <c r="CR108" s="60"/>
      <c r="DB108" s="1"/>
      <c r="DF108" s="1"/>
      <c r="DG108" s="1"/>
      <c r="DJ108" s="60"/>
      <c r="DM108" s="1"/>
      <c r="DQ108" s="1"/>
      <c r="DU108" s="1"/>
      <c r="DZ108" s="1"/>
    </row>
    <row r="109" spans="1:130" ht="18.75" customHeight="1" x14ac:dyDescent="0.4">
      <c r="C109" s="316" t="s">
        <v>187</v>
      </c>
      <c r="D109" s="316"/>
      <c r="E109" s="316"/>
      <c r="F109" s="316"/>
      <c r="G109" s="316"/>
      <c r="H109" s="316"/>
      <c r="I109" s="316"/>
      <c r="J109" s="316"/>
      <c r="K109" s="316"/>
      <c r="L109" s="316"/>
      <c r="N109" s="336" t="s">
        <v>314</v>
      </c>
      <c r="O109" s="337"/>
      <c r="P109" s="337"/>
      <c r="Q109" s="325" t="s">
        <v>315</v>
      </c>
      <c r="R109" s="326"/>
      <c r="S109" s="326"/>
      <c r="T109" s="326"/>
      <c r="U109" s="326"/>
      <c r="V109" s="326"/>
      <c r="W109" s="326"/>
      <c r="X109" s="326"/>
      <c r="Y109" s="326"/>
      <c r="Z109" s="327"/>
      <c r="AA109" s="325" t="s">
        <v>316</v>
      </c>
      <c r="AB109" s="326"/>
      <c r="AC109" s="326"/>
      <c r="AD109" s="326"/>
      <c r="AE109" s="326"/>
      <c r="AF109" s="326"/>
      <c r="AG109" s="327"/>
      <c r="AI109" s="448" t="s">
        <v>303</v>
      </c>
      <c r="AJ109" s="448"/>
      <c r="AK109" s="448"/>
      <c r="AL109" s="448"/>
      <c r="AM109" s="448"/>
      <c r="AN109" s="448"/>
      <c r="AO109" s="448"/>
      <c r="AP109" s="448"/>
      <c r="CI109" s="60"/>
      <c r="CM109" s="60"/>
      <c r="CQ109" s="60"/>
      <c r="CR109" s="60"/>
      <c r="DB109" s="1"/>
      <c r="DF109" s="1"/>
      <c r="DG109" s="1"/>
      <c r="DJ109" s="60"/>
      <c r="DM109" s="1"/>
      <c r="DQ109" s="1"/>
      <c r="DU109" s="1"/>
      <c r="DZ109" s="1"/>
    </row>
    <row r="110" spans="1:130" ht="18" customHeight="1" x14ac:dyDescent="0.4">
      <c r="C110" s="321"/>
      <c r="D110" s="321"/>
      <c r="E110" s="321"/>
      <c r="F110" s="321"/>
      <c r="G110" s="321"/>
      <c r="H110" s="321"/>
      <c r="I110" s="321"/>
      <c r="J110" s="321"/>
      <c r="K110" s="321"/>
      <c r="L110" s="321"/>
      <c r="N110" s="338"/>
      <c r="O110" s="339"/>
      <c r="P110" s="339"/>
      <c r="Q110" s="491" t="str">
        <f>IF(ISBLANK('別紙B-1　総括表'!AY10),"",'別紙B-1　総括表'!AY10)</f>
        <v/>
      </c>
      <c r="R110" s="492"/>
      <c r="S110" s="492"/>
      <c r="T110" s="492"/>
      <c r="U110" s="492"/>
      <c r="V110" s="492"/>
      <c r="W110" s="492"/>
      <c r="X110" s="492"/>
      <c r="Y110" s="492"/>
      <c r="Z110" s="493"/>
      <c r="AA110" s="491" t="str">
        <f>IF(ISBLANK('別紙B-1　総括表'!BI10),"",'別紙B-1　総括表'!BI10)</f>
        <v/>
      </c>
      <c r="AB110" s="492"/>
      <c r="AC110" s="492"/>
      <c r="AD110" s="492"/>
      <c r="AE110" s="492"/>
      <c r="AF110" s="492"/>
      <c r="AG110" s="493"/>
      <c r="AI110" s="361"/>
      <c r="AJ110" s="361"/>
      <c r="AK110" s="361"/>
      <c r="AL110" s="361"/>
      <c r="AM110" s="361"/>
      <c r="AN110" s="361"/>
      <c r="AO110" s="361"/>
      <c r="AP110" s="361"/>
      <c r="CI110" s="60"/>
      <c r="CM110" s="60"/>
      <c r="CQ110" s="60"/>
      <c r="CR110" s="60"/>
      <c r="DB110" s="1"/>
      <c r="DF110" s="1"/>
      <c r="DG110" s="1"/>
      <c r="DJ110" s="60"/>
      <c r="DM110" s="1"/>
      <c r="DQ110" s="1"/>
      <c r="DU110" s="1"/>
      <c r="DZ110" s="1"/>
    </row>
    <row r="111" spans="1:130" ht="17.25" customHeight="1" x14ac:dyDescent="0.4">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CI111" s="60"/>
      <c r="CM111" s="60"/>
      <c r="CQ111" s="60"/>
      <c r="CR111" s="60"/>
      <c r="DB111" s="1"/>
      <c r="DF111" s="1"/>
      <c r="DG111" s="1"/>
      <c r="DJ111" s="60"/>
      <c r="DM111" s="1"/>
      <c r="DQ111" s="1"/>
      <c r="DU111" s="1"/>
      <c r="DZ111" s="1"/>
    </row>
    <row r="112" spans="1:130" ht="20.25" customHeight="1" x14ac:dyDescent="0.4">
      <c r="C112" s="336" t="s">
        <v>305</v>
      </c>
      <c r="D112" s="337"/>
      <c r="E112" s="337"/>
      <c r="F112" s="337"/>
      <c r="G112" s="337"/>
      <c r="H112" s="337"/>
      <c r="I112" s="337"/>
      <c r="J112" s="337"/>
      <c r="K112" s="337"/>
      <c r="L112" s="337"/>
      <c r="M112" s="337"/>
      <c r="N112" s="461"/>
      <c r="O112" s="336" t="s">
        <v>437</v>
      </c>
      <c r="P112" s="337"/>
      <c r="Q112" s="337"/>
      <c r="R112" s="337"/>
      <c r="S112" s="337"/>
      <c r="T112" s="337"/>
      <c r="U112" s="337"/>
      <c r="V112" s="337"/>
      <c r="W112" s="337"/>
      <c r="X112" s="337"/>
      <c r="Y112" s="337"/>
      <c r="Z112" s="461"/>
      <c r="AA112" s="28"/>
      <c r="CI112" s="60"/>
      <c r="CM112" s="60"/>
      <c r="CQ112" s="60"/>
      <c r="CR112" s="60"/>
      <c r="DB112" s="1"/>
      <c r="DF112" s="1"/>
      <c r="DG112" s="1"/>
      <c r="DJ112" s="60"/>
      <c r="DM112" s="1"/>
      <c r="DQ112" s="1"/>
      <c r="DU112" s="1"/>
      <c r="DZ112" s="1"/>
    </row>
    <row r="113" spans="2:130" ht="20.25" customHeight="1" x14ac:dyDescent="0.4">
      <c r="C113" s="338"/>
      <c r="D113" s="339"/>
      <c r="E113" s="339"/>
      <c r="F113" s="339"/>
      <c r="G113" s="339"/>
      <c r="H113" s="339"/>
      <c r="I113" s="339"/>
      <c r="J113" s="339"/>
      <c r="K113" s="339"/>
      <c r="L113" s="339"/>
      <c r="M113" s="339"/>
      <c r="N113" s="462"/>
      <c r="O113" s="338"/>
      <c r="P113" s="339"/>
      <c r="Q113" s="339"/>
      <c r="R113" s="339"/>
      <c r="S113" s="339"/>
      <c r="T113" s="339"/>
      <c r="U113" s="339"/>
      <c r="V113" s="339"/>
      <c r="W113" s="339"/>
      <c r="X113" s="339"/>
      <c r="Y113" s="339"/>
      <c r="Z113" s="462"/>
      <c r="AA113" s="28"/>
      <c r="CI113" s="60"/>
      <c r="CM113" s="60"/>
      <c r="CQ113" s="60"/>
      <c r="CR113" s="60"/>
      <c r="DB113" s="1"/>
      <c r="DF113" s="1"/>
      <c r="DG113" s="1"/>
      <c r="DJ113" s="60"/>
      <c r="DM113" s="1"/>
      <c r="DQ113" s="1"/>
      <c r="DU113" s="1"/>
      <c r="DZ113" s="1"/>
    </row>
    <row r="114" spans="2:130" ht="20.25" customHeight="1" x14ac:dyDescent="0.4">
      <c r="C114" s="434"/>
      <c r="D114" s="435"/>
      <c r="E114" s="435"/>
      <c r="F114" s="435"/>
      <c r="G114" s="435"/>
      <c r="H114" s="435"/>
      <c r="I114" s="435"/>
      <c r="J114" s="435"/>
      <c r="K114" s="435"/>
      <c r="L114" s="435"/>
      <c r="M114" s="435"/>
      <c r="N114" s="436"/>
      <c r="O114" s="463"/>
      <c r="P114" s="321"/>
      <c r="Q114" s="321"/>
      <c r="R114" s="321"/>
      <c r="S114" s="321"/>
      <c r="T114" s="321"/>
      <c r="U114" s="321"/>
      <c r="V114" s="321"/>
      <c r="W114" s="321"/>
      <c r="X114" s="321"/>
      <c r="Y114" s="321"/>
      <c r="Z114" s="321"/>
      <c r="AA114" s="26"/>
      <c r="CI114" s="60"/>
      <c r="CM114" s="60"/>
      <c r="CQ114" s="60"/>
      <c r="CR114" s="60"/>
      <c r="DB114" s="1"/>
      <c r="DF114" s="1"/>
      <c r="DG114" s="1"/>
      <c r="DJ114" s="60"/>
      <c r="DM114" s="1"/>
      <c r="DQ114" s="1"/>
      <c r="DU114" s="1"/>
      <c r="DZ114" s="1"/>
    </row>
    <row r="115" spans="2:130" ht="18" customHeight="1" x14ac:dyDescent="0.4">
      <c r="C115" s="47"/>
      <c r="D115" s="47"/>
      <c r="E115" s="47"/>
      <c r="F115" s="47"/>
      <c r="G115" s="47"/>
      <c r="H115" s="47"/>
      <c r="I115" s="47"/>
      <c r="J115" s="47"/>
      <c r="K115" s="47"/>
      <c r="L115" s="47"/>
      <c r="M115" s="47"/>
      <c r="N115" s="47"/>
      <c r="O115" s="47"/>
      <c r="AZ115" s="2"/>
      <c r="CI115" s="60"/>
      <c r="CM115" s="60"/>
      <c r="CQ115" s="60"/>
      <c r="CR115" s="60"/>
      <c r="DB115" s="1"/>
      <c r="DF115" s="1"/>
      <c r="DG115" s="1"/>
      <c r="DJ115" s="60"/>
      <c r="DM115" s="1"/>
      <c r="DQ115" s="1"/>
      <c r="DU115" s="1"/>
      <c r="DZ115" s="1"/>
    </row>
    <row r="116" spans="2:130" ht="21.75" customHeight="1" x14ac:dyDescent="0.4">
      <c r="B116" s="8" t="s">
        <v>385</v>
      </c>
      <c r="CI116" s="60"/>
      <c r="CM116" s="60"/>
      <c r="CQ116" s="60"/>
      <c r="CR116" s="60"/>
      <c r="DB116" s="1"/>
      <c r="DF116" s="1"/>
      <c r="DG116" s="1"/>
      <c r="DJ116" s="60"/>
      <c r="DM116" s="1"/>
      <c r="DQ116" s="1"/>
      <c r="DU116" s="1"/>
      <c r="DZ116" s="1"/>
    </row>
    <row r="117" spans="2:130" ht="21.75" customHeight="1" x14ac:dyDescent="0.4">
      <c r="C117" s="340" t="s">
        <v>402</v>
      </c>
      <c r="D117" s="341"/>
      <c r="E117" s="341"/>
      <c r="F117" s="341"/>
      <c r="G117" s="341"/>
      <c r="H117" s="341"/>
      <c r="I117" s="341"/>
      <c r="J117" s="342"/>
      <c r="K117" s="340" t="s">
        <v>302</v>
      </c>
      <c r="L117" s="341"/>
      <c r="M117" s="341"/>
      <c r="N117" s="341"/>
      <c r="O117" s="341"/>
      <c r="P117" s="341"/>
      <c r="Q117" s="341"/>
      <c r="R117" s="341"/>
      <c r="S117" s="341"/>
      <c r="T117" s="341"/>
      <c r="U117" s="341"/>
      <c r="V117" s="341"/>
      <c r="W117" s="341"/>
      <c r="X117" s="341"/>
      <c r="Y117" s="341"/>
      <c r="Z117" s="342"/>
      <c r="AA117" s="468" t="str">
        <f>'別紙B-1　総括表'!AB18</f>
        <v>現状値（令和　年度）</v>
      </c>
      <c r="AB117" s="469"/>
      <c r="AC117" s="469"/>
      <c r="AD117" s="469"/>
      <c r="AE117" s="469"/>
      <c r="AF117" s="469"/>
      <c r="AG117" s="470"/>
      <c r="AH117" s="468" t="str">
        <f>'別紙B-1　総括表'!AI18</f>
        <v>目標値（令和　年度）</v>
      </c>
      <c r="AI117" s="469"/>
      <c r="AJ117" s="469"/>
      <c r="AK117" s="469"/>
      <c r="AL117" s="469"/>
      <c r="AM117" s="469"/>
      <c r="AN117" s="470"/>
      <c r="CI117" s="60"/>
      <c r="CM117" s="60"/>
      <c r="CQ117" s="60"/>
      <c r="CR117" s="60"/>
      <c r="DB117" s="1"/>
      <c r="DF117" s="1"/>
      <c r="DG117" s="1"/>
      <c r="DJ117" s="60"/>
      <c r="DM117" s="1"/>
      <c r="DQ117" s="1"/>
      <c r="DU117" s="1"/>
      <c r="DZ117" s="1"/>
    </row>
    <row r="118" spans="2:130" ht="43.5" customHeight="1" x14ac:dyDescent="0.4">
      <c r="C118" s="349" t="str">
        <f>IF(ISBLANK('別紙B-1　総括表'!D19),"",'別紙B-1　総括表'!D19)</f>
        <v/>
      </c>
      <c r="D118" s="351"/>
      <c r="E118" s="351"/>
      <c r="F118" s="351"/>
      <c r="G118" s="351"/>
      <c r="H118" s="351"/>
      <c r="I118" s="351"/>
      <c r="J118" s="350"/>
      <c r="K118" s="445" t="str">
        <f>IF(ISBLANK('別紙B-1　総括表'!L19),"",'別紙B-1　総括表'!L19)</f>
        <v/>
      </c>
      <c r="L118" s="446"/>
      <c r="M118" s="446"/>
      <c r="N118" s="446"/>
      <c r="O118" s="446"/>
      <c r="P118" s="446"/>
      <c r="Q118" s="446"/>
      <c r="R118" s="446"/>
      <c r="S118" s="446"/>
      <c r="T118" s="446"/>
      <c r="U118" s="446"/>
      <c r="V118" s="446"/>
      <c r="W118" s="446"/>
      <c r="X118" s="446"/>
      <c r="Y118" s="446"/>
      <c r="Z118" s="447"/>
      <c r="AA118" s="312"/>
      <c r="AB118" s="313"/>
      <c r="AC118" s="313"/>
      <c r="AD118" s="313"/>
      <c r="AE118" s="351" t="str">
        <f>IF(ISBLANK('別紙B-1　総括表'!AF19),"",'別紙B-1　総括表'!AF19)</f>
        <v/>
      </c>
      <c r="AF118" s="351"/>
      <c r="AG118" s="350"/>
      <c r="AH118" s="312"/>
      <c r="AI118" s="313"/>
      <c r="AJ118" s="313"/>
      <c r="AK118" s="313"/>
      <c r="AL118" s="351" t="str">
        <f>IF(ISBLANK(AE118),"",AE118)</f>
        <v/>
      </c>
      <c r="AM118" s="351"/>
      <c r="AN118" s="350"/>
      <c r="CI118" s="60"/>
      <c r="CM118" s="60"/>
      <c r="CQ118" s="60"/>
      <c r="CR118" s="60"/>
      <c r="DB118" s="1"/>
      <c r="DF118" s="1"/>
      <c r="DG118" s="1"/>
      <c r="DJ118" s="60"/>
      <c r="DM118" s="1"/>
      <c r="DQ118" s="1"/>
      <c r="DU118" s="1"/>
      <c r="DZ118" s="1"/>
    </row>
    <row r="119" spans="2:130" ht="33.75" hidden="1" customHeight="1" outlineLevel="1" x14ac:dyDescent="0.4">
      <c r="C119" s="349" t="str">
        <f>IF(ISBLANK('別紙B-1　総括表'!D20),"",'別紙B-1　総括表'!D20)</f>
        <v/>
      </c>
      <c r="D119" s="351"/>
      <c r="E119" s="351"/>
      <c r="F119" s="351"/>
      <c r="G119" s="351"/>
      <c r="H119" s="351"/>
      <c r="I119" s="351"/>
      <c r="J119" s="350"/>
      <c r="K119" s="445" t="str">
        <f>IF(ISBLANK('別紙B-1　総括表'!L20),"",'別紙B-1　総括表'!L20)</f>
        <v/>
      </c>
      <c r="L119" s="446"/>
      <c r="M119" s="446"/>
      <c r="N119" s="446"/>
      <c r="O119" s="446"/>
      <c r="P119" s="446"/>
      <c r="Q119" s="446"/>
      <c r="R119" s="446"/>
      <c r="S119" s="446"/>
      <c r="T119" s="446"/>
      <c r="U119" s="446"/>
      <c r="V119" s="446"/>
      <c r="W119" s="446"/>
      <c r="X119" s="446"/>
      <c r="Y119" s="446"/>
      <c r="Z119" s="447"/>
      <c r="AA119" s="312"/>
      <c r="AB119" s="313"/>
      <c r="AC119" s="313"/>
      <c r="AD119" s="313"/>
      <c r="AE119" s="351" t="str">
        <f>IF(ISBLANK('別紙B-1　総括表'!AF20),"",'別紙B-1　総括表'!AF20)</f>
        <v/>
      </c>
      <c r="AF119" s="351"/>
      <c r="AG119" s="350"/>
      <c r="AH119" s="312"/>
      <c r="AI119" s="313"/>
      <c r="AJ119" s="313"/>
      <c r="AK119" s="313"/>
      <c r="AL119" s="351" t="str">
        <f>IF(ISBLANK(AE119),"",AE119)</f>
        <v/>
      </c>
      <c r="AM119" s="351"/>
      <c r="AN119" s="350"/>
      <c r="CI119" s="60"/>
      <c r="CM119" s="60"/>
      <c r="CQ119" s="60"/>
      <c r="CR119" s="60"/>
      <c r="DB119" s="1"/>
      <c r="DF119" s="1"/>
      <c r="DG119" s="1"/>
      <c r="DJ119" s="60"/>
      <c r="DM119" s="1"/>
      <c r="DQ119" s="1"/>
      <c r="DU119" s="1"/>
      <c r="DZ119" s="1"/>
    </row>
    <row r="120" spans="2:130" ht="17.25" customHeight="1" collapsed="1" x14ac:dyDescent="0.4">
      <c r="C120" s="1" t="s">
        <v>405</v>
      </c>
      <c r="CI120" s="60"/>
      <c r="CM120" s="60"/>
      <c r="CQ120" s="60"/>
      <c r="CR120" s="60"/>
      <c r="DB120" s="1"/>
      <c r="DF120" s="1"/>
      <c r="DG120" s="1"/>
      <c r="DJ120" s="60"/>
      <c r="DM120" s="1"/>
      <c r="DQ120" s="1"/>
      <c r="DU120" s="1"/>
      <c r="DZ120" s="1"/>
    </row>
    <row r="121" spans="2:130" s="91" customFormat="1" ht="17.25" customHeight="1" x14ac:dyDescent="0.4">
      <c r="C121" s="260" t="s">
        <v>855</v>
      </c>
    </row>
    <row r="122" spans="2:130" ht="16.5" customHeight="1" x14ac:dyDescent="0.4">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CI122" s="60"/>
      <c r="CM122" s="60"/>
      <c r="CQ122" s="60"/>
      <c r="CR122" s="60"/>
      <c r="DB122" s="1"/>
      <c r="DF122" s="1"/>
      <c r="DG122" s="1"/>
      <c r="DJ122" s="60"/>
      <c r="DM122" s="1"/>
      <c r="DQ122" s="1"/>
      <c r="DU122" s="1"/>
      <c r="DZ122" s="1"/>
    </row>
    <row r="123" spans="2:130" ht="22.5" customHeight="1" x14ac:dyDescent="0.4">
      <c r="B123" s="8" t="s">
        <v>476</v>
      </c>
      <c r="P123" s="3"/>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CI123" s="60"/>
      <c r="CM123" s="60"/>
      <c r="CQ123" s="60"/>
      <c r="CR123" s="60"/>
      <c r="DB123" s="1"/>
      <c r="DF123" s="1"/>
      <c r="DG123" s="1"/>
      <c r="DJ123" s="60"/>
      <c r="DM123" s="1"/>
      <c r="DQ123" s="1"/>
      <c r="DU123" s="1"/>
      <c r="DZ123" s="1"/>
    </row>
    <row r="124" spans="2:130" ht="17.25" customHeight="1" x14ac:dyDescent="0.4">
      <c r="C124" s="316" t="s">
        <v>306</v>
      </c>
      <c r="D124" s="316"/>
      <c r="E124" s="316"/>
      <c r="F124" s="316"/>
      <c r="G124" s="316"/>
      <c r="H124" s="316"/>
      <c r="I124" s="316"/>
      <c r="J124" s="316"/>
      <c r="K124" s="341" t="s">
        <v>301</v>
      </c>
      <c r="L124" s="341"/>
      <c r="M124" s="341"/>
      <c r="N124" s="341"/>
      <c r="O124" s="341"/>
      <c r="P124" s="341"/>
      <c r="Q124" s="341"/>
      <c r="R124" s="341"/>
      <c r="S124" s="341"/>
      <c r="T124" s="341"/>
      <c r="U124" s="341"/>
      <c r="V124" s="341"/>
      <c r="W124" s="341"/>
      <c r="X124" s="341"/>
      <c r="Y124" s="341"/>
      <c r="Z124" s="342"/>
      <c r="AA124" s="448" t="s">
        <v>304</v>
      </c>
      <c r="AB124" s="448"/>
      <c r="AC124" s="448"/>
      <c r="AD124" s="448"/>
      <c r="AE124" s="448"/>
      <c r="AF124" s="448"/>
      <c r="AG124" s="448"/>
      <c r="AH124" s="448"/>
      <c r="AI124" s="448" t="s">
        <v>313</v>
      </c>
      <c r="AJ124" s="448"/>
      <c r="AK124" s="448"/>
      <c r="AL124" s="448"/>
      <c r="AM124" s="448"/>
      <c r="AN124" s="448"/>
      <c r="AO124" s="448"/>
      <c r="BJ124" s="60"/>
      <c r="BK124" s="60"/>
      <c r="BL124" s="1"/>
      <c r="BM124" s="1"/>
      <c r="BP124" s="2"/>
      <c r="CI124" s="60"/>
      <c r="CM124" s="60"/>
      <c r="CQ124" s="60"/>
      <c r="CR124" s="60"/>
      <c r="DB124" s="1"/>
      <c r="DF124" s="1"/>
      <c r="DG124" s="1"/>
      <c r="DJ124" s="60"/>
      <c r="DM124" s="1"/>
      <c r="DQ124" s="1"/>
      <c r="DU124" s="1"/>
      <c r="DZ124" s="1"/>
    </row>
    <row r="125" spans="2:130" ht="17.25" customHeight="1" x14ac:dyDescent="0.4">
      <c r="C125" s="316"/>
      <c r="D125" s="316"/>
      <c r="E125" s="316"/>
      <c r="F125" s="316"/>
      <c r="G125" s="316"/>
      <c r="H125" s="316"/>
      <c r="I125" s="316"/>
      <c r="J125" s="316"/>
      <c r="K125" s="341" t="str">
        <f>AA117</f>
        <v>現状値（令和　年度）</v>
      </c>
      <c r="L125" s="341"/>
      <c r="M125" s="341"/>
      <c r="N125" s="341"/>
      <c r="O125" s="341"/>
      <c r="P125" s="341"/>
      <c r="Q125" s="341"/>
      <c r="R125" s="342"/>
      <c r="S125" s="340" t="str">
        <f>AH117</f>
        <v>目標値（令和　年度）</v>
      </c>
      <c r="T125" s="341"/>
      <c r="U125" s="341"/>
      <c r="V125" s="341"/>
      <c r="W125" s="341"/>
      <c r="X125" s="341"/>
      <c r="Y125" s="341"/>
      <c r="Z125" s="342"/>
      <c r="AA125" s="448"/>
      <c r="AB125" s="448"/>
      <c r="AC125" s="448"/>
      <c r="AD125" s="448"/>
      <c r="AE125" s="448"/>
      <c r="AF125" s="448"/>
      <c r="AG125" s="448"/>
      <c r="AH125" s="448"/>
      <c r="AI125" s="448"/>
      <c r="AJ125" s="448"/>
      <c r="AK125" s="448"/>
      <c r="AL125" s="448"/>
      <c r="AM125" s="448"/>
      <c r="AN125" s="448"/>
      <c r="AO125" s="448"/>
      <c r="AP125" s="60"/>
      <c r="AQ125" s="60"/>
      <c r="AR125" s="60"/>
      <c r="BJ125" s="60"/>
      <c r="BK125" s="60"/>
      <c r="BS125" s="459" t="s">
        <v>426</v>
      </c>
      <c r="BT125" s="460"/>
      <c r="BU125" s="444" t="s">
        <v>424</v>
      </c>
      <c r="BV125" s="444"/>
      <c r="BW125" s="444"/>
      <c r="BX125" s="444" t="s">
        <v>425</v>
      </c>
      <c r="BY125" s="444"/>
      <c r="BZ125" s="444"/>
      <c r="CA125" s="444"/>
      <c r="CB125" s="444"/>
      <c r="CI125" s="60"/>
      <c r="CM125" s="60"/>
      <c r="CQ125" s="60"/>
      <c r="CR125" s="60"/>
      <c r="DB125" s="1"/>
      <c r="DF125" s="1"/>
      <c r="DG125" s="1"/>
      <c r="DJ125" s="60"/>
      <c r="DM125" s="1"/>
      <c r="DQ125" s="1"/>
      <c r="DU125" s="1"/>
      <c r="DZ125" s="1"/>
    </row>
    <row r="126" spans="2:130" ht="19.5" customHeight="1" x14ac:dyDescent="0.4">
      <c r="C126" s="449" t="str">
        <f>IF(ISBLANK('別紙B-1　総括表'!V9),"",'別紙B-1　総括表'!V9)</f>
        <v/>
      </c>
      <c r="D126" s="449"/>
      <c r="E126" s="449"/>
      <c r="F126" s="449"/>
      <c r="G126" s="449"/>
      <c r="H126" s="449"/>
      <c r="I126" s="449"/>
      <c r="J126" s="449"/>
      <c r="K126" s="450"/>
      <c r="L126" s="451"/>
      <c r="M126" s="451"/>
      <c r="N126" s="451"/>
      <c r="O126" s="451"/>
      <c r="P126" s="451"/>
      <c r="Q126" s="454" t="s">
        <v>179</v>
      </c>
      <c r="R126" s="455"/>
      <c r="S126" s="450"/>
      <c r="T126" s="451"/>
      <c r="U126" s="451"/>
      <c r="V126" s="451"/>
      <c r="W126" s="451"/>
      <c r="X126" s="451"/>
      <c r="Y126" s="454" t="s">
        <v>179</v>
      </c>
      <c r="Z126" s="455"/>
      <c r="AA126" s="456"/>
      <c r="AB126" s="456"/>
      <c r="AC126" s="456"/>
      <c r="AD126" s="456"/>
      <c r="AE126" s="456"/>
      <c r="AF126" s="456"/>
      <c r="AG126" s="456"/>
      <c r="AH126" s="456"/>
      <c r="AI126" s="361"/>
      <c r="AJ126" s="361"/>
      <c r="AK126" s="361"/>
      <c r="AL126" s="361"/>
      <c r="AM126" s="361"/>
      <c r="AN126" s="361"/>
      <c r="AO126" s="361"/>
      <c r="AP126" s="60"/>
      <c r="AQ126" s="72"/>
      <c r="AR126" s="73"/>
      <c r="BJ126" s="60"/>
      <c r="BK126" s="60"/>
      <c r="BS126" s="457" t="str">
        <f>IF((BU126&gt;BX126),"○","×")</f>
        <v>×</v>
      </c>
      <c r="BT126" s="458"/>
      <c r="BU126" s="394"/>
      <c r="BV126" s="394"/>
      <c r="BW126" s="394"/>
      <c r="BX126" s="394"/>
      <c r="BY126" s="394"/>
      <c r="BZ126" s="394"/>
      <c r="CA126" s="394"/>
      <c r="CB126" s="394"/>
      <c r="CI126" s="60"/>
      <c r="CM126" s="60"/>
      <c r="CQ126" s="60"/>
      <c r="CR126" s="60"/>
      <c r="DB126" s="1"/>
      <c r="DF126" s="1"/>
      <c r="DG126" s="1"/>
      <c r="DJ126" s="60"/>
      <c r="DM126" s="1"/>
      <c r="DQ126" s="1"/>
      <c r="DU126" s="1"/>
      <c r="DZ126" s="1"/>
    </row>
    <row r="127" spans="2:130" s="60" customFormat="1" ht="19.5" customHeight="1" x14ac:dyDescent="0.4">
      <c r="C127" s="449"/>
      <c r="D127" s="449"/>
      <c r="E127" s="449"/>
      <c r="F127" s="449"/>
      <c r="G127" s="449"/>
      <c r="H127" s="449"/>
      <c r="I127" s="449"/>
      <c r="J127" s="449"/>
      <c r="K127" s="452"/>
      <c r="L127" s="453"/>
      <c r="M127" s="453"/>
      <c r="N127" s="453"/>
      <c r="O127" s="453"/>
      <c r="P127" s="453"/>
      <c r="Q127" s="400"/>
      <c r="R127" s="401"/>
      <c r="S127" s="452"/>
      <c r="T127" s="453"/>
      <c r="U127" s="453"/>
      <c r="V127" s="453"/>
      <c r="W127" s="453"/>
      <c r="X127" s="453"/>
      <c r="Y127" s="400"/>
      <c r="Z127" s="401"/>
      <c r="AA127" s="456"/>
      <c r="AB127" s="456"/>
      <c r="AC127" s="456"/>
      <c r="AD127" s="456"/>
      <c r="AE127" s="456"/>
      <c r="AF127" s="456"/>
      <c r="AG127" s="456"/>
      <c r="AH127" s="456"/>
      <c r="AI127" s="361"/>
      <c r="AJ127" s="361"/>
      <c r="AK127" s="361"/>
      <c r="AL127" s="361"/>
      <c r="AM127" s="361"/>
      <c r="AN127" s="361"/>
      <c r="AO127" s="361"/>
      <c r="AQ127" s="74"/>
      <c r="AR127" s="75"/>
      <c r="BQ127" s="69"/>
      <c r="BR127" s="69"/>
      <c r="BS127" s="70"/>
      <c r="BT127" s="70"/>
      <c r="BU127" s="70"/>
      <c r="BV127" s="70"/>
      <c r="BW127" s="70"/>
      <c r="BX127" s="70"/>
      <c r="BY127" s="70"/>
      <c r="BZ127" s="70"/>
    </row>
    <row r="128" spans="2:130" s="60" customFormat="1" ht="19.5" customHeight="1" x14ac:dyDescent="0.4">
      <c r="B128" s="5"/>
      <c r="C128" s="83" t="s">
        <v>450</v>
      </c>
      <c r="D128" s="84" t="s">
        <v>451</v>
      </c>
      <c r="E128" s="81"/>
      <c r="F128" s="81"/>
      <c r="G128" s="81"/>
      <c r="H128" s="81"/>
      <c r="I128" s="81"/>
      <c r="J128" s="81"/>
      <c r="K128" s="82"/>
      <c r="L128" s="71"/>
      <c r="M128" s="71"/>
      <c r="N128" s="71"/>
      <c r="O128" s="71"/>
      <c r="P128" s="71"/>
      <c r="Q128" s="67"/>
      <c r="R128" s="67"/>
      <c r="S128" s="71"/>
      <c r="T128" s="71"/>
      <c r="U128" s="71"/>
      <c r="V128" s="71"/>
      <c r="W128" s="71"/>
      <c r="X128" s="71"/>
      <c r="Y128" s="67"/>
      <c r="Z128" s="67"/>
      <c r="AA128" s="67"/>
      <c r="AB128" s="67"/>
      <c r="AC128" s="67"/>
      <c r="AD128" s="67"/>
      <c r="AE128" s="67"/>
      <c r="AF128" s="67"/>
      <c r="AG128" s="67"/>
      <c r="AH128" s="67"/>
      <c r="AI128" s="67"/>
      <c r="AJ128" s="67"/>
      <c r="AK128" s="67"/>
      <c r="AL128" s="67"/>
      <c r="AM128" s="67"/>
      <c r="AN128" s="67"/>
      <c r="AO128" s="67"/>
      <c r="AP128" s="28"/>
      <c r="AQ128" s="76"/>
      <c r="AR128" s="77"/>
      <c r="AS128" s="28"/>
      <c r="BQ128" s="69"/>
      <c r="BR128" s="69"/>
      <c r="BS128" s="70"/>
      <c r="BT128" s="70"/>
      <c r="BU128" s="70"/>
      <c r="BV128" s="70"/>
      <c r="BW128" s="70"/>
      <c r="BX128" s="70"/>
      <c r="BY128" s="70"/>
      <c r="BZ128" s="70"/>
    </row>
    <row r="129" spans="1:130" s="60" customFormat="1" ht="19.5" customHeight="1" x14ac:dyDescent="0.4">
      <c r="B129" s="5"/>
      <c r="C129" s="85" t="s">
        <v>450</v>
      </c>
      <c r="D129" s="86" t="s">
        <v>452</v>
      </c>
      <c r="E129" s="81"/>
      <c r="F129" s="81"/>
      <c r="G129" s="81"/>
      <c r="H129" s="81"/>
      <c r="I129" s="81"/>
      <c r="J129" s="81"/>
      <c r="K129" s="82"/>
      <c r="L129" s="71"/>
      <c r="M129" s="71"/>
      <c r="N129" s="71"/>
      <c r="O129" s="71"/>
      <c r="P129" s="71"/>
      <c r="Q129" s="67"/>
      <c r="R129" s="67"/>
      <c r="S129" s="71"/>
      <c r="T129" s="71"/>
      <c r="U129" s="71"/>
      <c r="V129" s="71"/>
      <c r="W129" s="71"/>
      <c r="X129" s="71"/>
      <c r="Y129" s="67"/>
      <c r="Z129" s="67"/>
      <c r="AA129" s="67"/>
      <c r="AB129" s="67"/>
      <c r="AC129" s="67"/>
      <c r="AD129" s="67"/>
      <c r="AE129" s="67"/>
      <c r="AF129" s="67"/>
      <c r="AG129" s="67"/>
      <c r="AH129" s="67"/>
      <c r="AI129" s="67"/>
      <c r="AJ129" s="67"/>
      <c r="AK129" s="67"/>
      <c r="AL129" s="67"/>
      <c r="AM129" s="67"/>
      <c r="AN129" s="67"/>
      <c r="AO129" s="67"/>
      <c r="AP129" s="28"/>
      <c r="AQ129" s="76"/>
      <c r="AR129" s="77"/>
      <c r="AS129" s="28"/>
      <c r="BQ129" s="69"/>
      <c r="BR129" s="69"/>
      <c r="BS129" s="70"/>
      <c r="BT129" s="70"/>
      <c r="BU129" s="70"/>
      <c r="BV129" s="70"/>
      <c r="BW129" s="70"/>
      <c r="BX129" s="70"/>
      <c r="BY129" s="70"/>
      <c r="BZ129" s="70"/>
    </row>
    <row r="130" spans="1:130" s="60" customFormat="1" ht="18" customHeight="1" x14ac:dyDescent="0.4">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7"/>
      <c r="BM130" s="67"/>
      <c r="BN130" s="66"/>
      <c r="BO130" s="66"/>
      <c r="BP130" s="66"/>
      <c r="BQ130" s="66"/>
    </row>
    <row r="131" spans="1:130" ht="18" customHeight="1" x14ac:dyDescent="0.4">
      <c r="C131" s="343" t="s">
        <v>2</v>
      </c>
      <c r="D131" s="344"/>
      <c r="E131" s="344"/>
      <c r="F131" s="344"/>
      <c r="G131" s="344"/>
      <c r="H131" s="344"/>
      <c r="I131" s="345"/>
      <c r="J131" s="343" t="s">
        <v>9</v>
      </c>
      <c r="K131" s="344"/>
      <c r="L131" s="344"/>
      <c r="M131" s="345"/>
      <c r="N131" s="464" t="s">
        <v>11</v>
      </c>
      <c r="O131" s="465"/>
      <c r="P131" s="343" t="s">
        <v>7</v>
      </c>
      <c r="Q131" s="344"/>
      <c r="R131" s="344"/>
      <c r="S131" s="345"/>
      <c r="T131" s="449" t="s">
        <v>464</v>
      </c>
      <c r="U131" s="449"/>
      <c r="V131" s="449"/>
      <c r="W131" s="449"/>
      <c r="X131" s="449"/>
      <c r="Y131" s="449"/>
      <c r="Z131" s="449"/>
      <c r="AA131" s="449"/>
      <c r="AB131" s="449"/>
      <c r="AC131" s="449"/>
      <c r="AD131" s="449"/>
      <c r="AE131" s="449"/>
      <c r="AF131" s="449"/>
      <c r="AG131" s="471" t="s">
        <v>3</v>
      </c>
      <c r="AH131" s="472"/>
      <c r="AI131" s="472"/>
      <c r="AJ131" s="472"/>
      <c r="AK131" s="473"/>
      <c r="AL131" s="316" t="s">
        <v>189</v>
      </c>
      <c r="AM131" s="316"/>
      <c r="AN131" s="316"/>
      <c r="AO131" s="316"/>
      <c r="AP131" s="316"/>
      <c r="AQ131" s="316"/>
      <c r="AR131" s="316"/>
      <c r="AS131" s="316"/>
      <c r="AT131" s="343" t="s">
        <v>6</v>
      </c>
      <c r="AU131" s="344"/>
      <c r="AV131" s="344"/>
      <c r="AW131" s="344"/>
      <c r="AX131" s="345"/>
      <c r="AY131" s="343" t="s">
        <v>10</v>
      </c>
      <c r="AZ131" s="344"/>
      <c r="BA131" s="345"/>
      <c r="BB131" s="481" t="s">
        <v>709</v>
      </c>
      <c r="BC131" s="485"/>
      <c r="BD131" s="485"/>
      <c r="BE131" s="482"/>
      <c r="BF131" s="336" t="s">
        <v>471</v>
      </c>
      <c r="BG131" s="337"/>
      <c r="BH131" s="337"/>
      <c r="BI131" s="461"/>
      <c r="BJ131" s="496" t="s">
        <v>449</v>
      </c>
      <c r="BK131" s="497"/>
      <c r="BL131" s="336" t="s">
        <v>152</v>
      </c>
      <c r="BM131" s="337"/>
      <c r="BN131" s="337"/>
      <c r="BO131" s="461"/>
      <c r="CI131" s="60"/>
      <c r="CM131" s="60"/>
      <c r="CQ131" s="60"/>
      <c r="CR131" s="60"/>
      <c r="DB131" s="1"/>
      <c r="DF131" s="1"/>
      <c r="DG131" s="1"/>
      <c r="DJ131" s="60"/>
      <c r="DM131" s="1"/>
      <c r="DQ131" s="1"/>
      <c r="DU131" s="1"/>
      <c r="DZ131" s="1"/>
    </row>
    <row r="132" spans="1:130" ht="18" customHeight="1" x14ac:dyDescent="0.4">
      <c r="C132" s="346"/>
      <c r="D132" s="347"/>
      <c r="E132" s="347"/>
      <c r="F132" s="347"/>
      <c r="G132" s="347"/>
      <c r="H132" s="347"/>
      <c r="I132" s="348"/>
      <c r="J132" s="346"/>
      <c r="K132" s="347"/>
      <c r="L132" s="347"/>
      <c r="M132" s="348"/>
      <c r="N132" s="466"/>
      <c r="O132" s="467"/>
      <c r="P132" s="346"/>
      <c r="Q132" s="347"/>
      <c r="R132" s="347"/>
      <c r="S132" s="348"/>
      <c r="T132" s="477" t="s">
        <v>421</v>
      </c>
      <c r="U132" s="477"/>
      <c r="V132" s="477"/>
      <c r="W132" s="478"/>
      <c r="X132" s="455" t="s">
        <v>188</v>
      </c>
      <c r="Y132" s="455"/>
      <c r="Z132" s="477"/>
      <c r="AA132" s="477"/>
      <c r="AB132" s="479" t="s">
        <v>190</v>
      </c>
      <c r="AC132" s="479"/>
      <c r="AD132" s="479"/>
      <c r="AE132" s="479"/>
      <c r="AF132" s="479"/>
      <c r="AG132" s="474"/>
      <c r="AH132" s="475"/>
      <c r="AI132" s="475"/>
      <c r="AJ132" s="475"/>
      <c r="AK132" s="476"/>
      <c r="AL132" s="346" t="s">
        <v>462</v>
      </c>
      <c r="AM132" s="347"/>
      <c r="AN132" s="347"/>
      <c r="AO132" s="348"/>
      <c r="AP132" s="346" t="s">
        <v>463</v>
      </c>
      <c r="AQ132" s="347"/>
      <c r="AR132" s="347"/>
      <c r="AS132" s="348"/>
      <c r="AT132" s="346"/>
      <c r="AU132" s="347"/>
      <c r="AV132" s="347"/>
      <c r="AW132" s="347"/>
      <c r="AX132" s="348"/>
      <c r="AY132" s="346"/>
      <c r="AZ132" s="347"/>
      <c r="BA132" s="348"/>
      <c r="BB132" s="483"/>
      <c r="BC132" s="486"/>
      <c r="BD132" s="486"/>
      <c r="BE132" s="484"/>
      <c r="BF132" s="338"/>
      <c r="BG132" s="339"/>
      <c r="BH132" s="339"/>
      <c r="BI132" s="462"/>
      <c r="BJ132" s="498"/>
      <c r="BK132" s="499"/>
      <c r="BL132" s="338"/>
      <c r="BM132" s="339"/>
      <c r="BN132" s="339"/>
      <c r="BO132" s="462"/>
      <c r="BS132" s="50" t="s">
        <v>403</v>
      </c>
      <c r="CI132" s="60"/>
      <c r="CM132" s="60"/>
      <c r="CQ132" s="60"/>
      <c r="CR132" s="60"/>
      <c r="DB132" s="1"/>
      <c r="DF132" s="1"/>
      <c r="DG132" s="1"/>
      <c r="DJ132" s="60"/>
      <c r="DM132" s="1"/>
      <c r="DQ132" s="1"/>
      <c r="DU132" s="1"/>
      <c r="DZ132" s="1"/>
    </row>
    <row r="133" spans="1:130" ht="18" customHeight="1" x14ac:dyDescent="0.4">
      <c r="C133" s="321"/>
      <c r="D133" s="321"/>
      <c r="E133" s="321"/>
      <c r="F133" s="321"/>
      <c r="G133" s="321"/>
      <c r="H133" s="321"/>
      <c r="I133" s="321"/>
      <c r="J133" s="312"/>
      <c r="K133" s="313"/>
      <c r="L133" s="313"/>
      <c r="M133" s="79"/>
      <c r="N133" s="412"/>
      <c r="O133" s="412"/>
      <c r="P133" s="413"/>
      <c r="Q133" s="414"/>
      <c r="R133" s="414"/>
      <c r="S133" s="414"/>
      <c r="T133" s="437"/>
      <c r="U133" s="437"/>
      <c r="V133" s="437"/>
      <c r="W133" s="441"/>
      <c r="X133" s="442"/>
      <c r="Y133" s="442"/>
      <c r="Z133" s="437"/>
      <c r="AA133" s="437"/>
      <c r="AB133" s="443">
        <f t="shared" ref="AB133:AB138" si="8">T133+X133</f>
        <v>0</v>
      </c>
      <c r="AC133" s="443"/>
      <c r="AD133" s="443"/>
      <c r="AE133" s="443"/>
      <c r="AF133" s="443"/>
      <c r="AG133" s="432"/>
      <c r="AH133" s="433"/>
      <c r="AI133" s="433"/>
      <c r="AJ133" s="433"/>
      <c r="AK133" s="442"/>
      <c r="AL133" s="437"/>
      <c r="AM133" s="437"/>
      <c r="AN133" s="437"/>
      <c r="AO133" s="437"/>
      <c r="AP133" s="437"/>
      <c r="AQ133" s="437"/>
      <c r="AR133" s="437"/>
      <c r="AS133" s="437"/>
      <c r="AT133" s="438">
        <f t="shared" ref="AT133:AT138" si="9">AB133-AL133-AP133</f>
        <v>0</v>
      </c>
      <c r="AU133" s="439"/>
      <c r="AV133" s="439"/>
      <c r="AW133" s="439"/>
      <c r="AX133" s="440"/>
      <c r="AY133" s="306"/>
      <c r="AZ133" s="307"/>
      <c r="BA133" s="308"/>
      <c r="BB133" s="434"/>
      <c r="BC133" s="435"/>
      <c r="BD133" s="435"/>
      <c r="BE133" s="436"/>
      <c r="BF133" s="434"/>
      <c r="BG133" s="435"/>
      <c r="BH133" s="435"/>
      <c r="BI133" s="436"/>
      <c r="BJ133" s="500"/>
      <c r="BK133" s="501"/>
      <c r="BL133" s="434"/>
      <c r="BM133" s="435"/>
      <c r="BN133" s="435"/>
      <c r="BO133" s="436"/>
      <c r="BS133" s="51">
        <f>IF(P133='リスト（削除不可）'!$H$2,'リスト（削除不可）'!$I$2,IF(P133='リスト（削除不可）'!$H$3,'リスト（削除不可）'!$I$3,'リスト（削除不可）'!$I$4))</f>
        <v>0.8666666666666667</v>
      </c>
      <c r="BT133" s="52">
        <f t="shared" ref="BT133:BT138" si="10">P133*AG133-AL133</f>
        <v>0</v>
      </c>
      <c r="BU133" s="52">
        <f t="shared" ref="BU133:BU138" si="11">(AL133+AP133)*BS133-AL133</f>
        <v>0</v>
      </c>
      <c r="BW133" s="53"/>
      <c r="BY133" s="53"/>
      <c r="CI133" s="60"/>
      <c r="CM133" s="60"/>
      <c r="CQ133" s="60"/>
      <c r="CR133" s="60"/>
      <c r="DB133" s="1"/>
      <c r="DF133" s="1"/>
      <c r="DG133" s="1"/>
      <c r="DJ133" s="60"/>
      <c r="DM133" s="1"/>
      <c r="DQ133" s="1"/>
      <c r="DU133" s="1"/>
      <c r="DZ133" s="1"/>
    </row>
    <row r="134" spans="1:130" ht="18" customHeight="1" x14ac:dyDescent="0.4">
      <c r="C134" s="321"/>
      <c r="D134" s="321"/>
      <c r="E134" s="321"/>
      <c r="F134" s="321"/>
      <c r="G134" s="321"/>
      <c r="H134" s="321"/>
      <c r="I134" s="321"/>
      <c r="J134" s="312"/>
      <c r="K134" s="313"/>
      <c r="L134" s="313"/>
      <c r="M134" s="79"/>
      <c r="N134" s="412"/>
      <c r="O134" s="412"/>
      <c r="P134" s="413"/>
      <c r="Q134" s="414"/>
      <c r="R134" s="414"/>
      <c r="S134" s="414"/>
      <c r="T134" s="437"/>
      <c r="U134" s="437"/>
      <c r="V134" s="437"/>
      <c r="W134" s="441"/>
      <c r="X134" s="442"/>
      <c r="Y134" s="442"/>
      <c r="Z134" s="437"/>
      <c r="AA134" s="437"/>
      <c r="AB134" s="443">
        <f t="shared" si="8"/>
        <v>0</v>
      </c>
      <c r="AC134" s="443"/>
      <c r="AD134" s="443"/>
      <c r="AE134" s="443"/>
      <c r="AF134" s="443"/>
      <c r="AG134" s="432"/>
      <c r="AH134" s="433"/>
      <c r="AI134" s="433"/>
      <c r="AJ134" s="433"/>
      <c r="AK134" s="433"/>
      <c r="AL134" s="437"/>
      <c r="AM134" s="437"/>
      <c r="AN134" s="437"/>
      <c r="AO134" s="437"/>
      <c r="AP134" s="437"/>
      <c r="AQ134" s="437"/>
      <c r="AR134" s="437"/>
      <c r="AS134" s="437"/>
      <c r="AT134" s="438">
        <f t="shared" si="9"/>
        <v>0</v>
      </c>
      <c r="AU134" s="439"/>
      <c r="AV134" s="439"/>
      <c r="AW134" s="439"/>
      <c r="AX134" s="440"/>
      <c r="AY134" s="306"/>
      <c r="AZ134" s="307"/>
      <c r="BA134" s="308"/>
      <c r="BB134" s="434"/>
      <c r="BC134" s="435"/>
      <c r="BD134" s="435"/>
      <c r="BE134" s="436"/>
      <c r="BF134" s="434"/>
      <c r="BG134" s="435"/>
      <c r="BH134" s="435"/>
      <c r="BI134" s="436"/>
      <c r="BJ134" s="500"/>
      <c r="BK134" s="501"/>
      <c r="BL134" s="434"/>
      <c r="BM134" s="435"/>
      <c r="BN134" s="435"/>
      <c r="BO134" s="436"/>
      <c r="BS134" s="51">
        <f>IF(P134='リスト（削除不可）'!$H$2,'リスト（削除不可）'!$I$2,IF(P134='リスト（削除不可）'!$H$3,'リスト（削除不可）'!$I$3,'リスト（削除不可）'!$I$4))</f>
        <v>0.8666666666666667</v>
      </c>
      <c r="BT134" s="52">
        <f t="shared" si="10"/>
        <v>0</v>
      </c>
      <c r="BU134" s="52">
        <f t="shared" si="11"/>
        <v>0</v>
      </c>
      <c r="BW134" s="53"/>
      <c r="BY134" s="53"/>
      <c r="CI134" s="60"/>
      <c r="CM134" s="60"/>
      <c r="CQ134" s="60"/>
      <c r="CR134" s="60"/>
      <c r="DB134" s="1"/>
      <c r="DF134" s="1"/>
      <c r="DG134" s="1"/>
      <c r="DJ134" s="60"/>
      <c r="DM134" s="1"/>
      <c r="DQ134" s="1"/>
      <c r="DU134" s="1"/>
      <c r="DZ134" s="1"/>
    </row>
    <row r="135" spans="1:130" ht="18" customHeight="1" x14ac:dyDescent="0.4">
      <c r="C135" s="321"/>
      <c r="D135" s="321"/>
      <c r="E135" s="321"/>
      <c r="F135" s="321"/>
      <c r="G135" s="321"/>
      <c r="H135" s="321"/>
      <c r="I135" s="321"/>
      <c r="J135" s="312"/>
      <c r="K135" s="313"/>
      <c r="L135" s="313"/>
      <c r="M135" s="79"/>
      <c r="N135" s="412"/>
      <c r="O135" s="412"/>
      <c r="P135" s="413"/>
      <c r="Q135" s="414"/>
      <c r="R135" s="414"/>
      <c r="S135" s="414"/>
      <c r="T135" s="437"/>
      <c r="U135" s="437"/>
      <c r="V135" s="437"/>
      <c r="W135" s="441"/>
      <c r="X135" s="442"/>
      <c r="Y135" s="442"/>
      <c r="Z135" s="437"/>
      <c r="AA135" s="437"/>
      <c r="AB135" s="443">
        <f t="shared" si="8"/>
        <v>0</v>
      </c>
      <c r="AC135" s="443"/>
      <c r="AD135" s="443"/>
      <c r="AE135" s="443"/>
      <c r="AF135" s="443"/>
      <c r="AG135" s="432"/>
      <c r="AH135" s="433"/>
      <c r="AI135" s="433"/>
      <c r="AJ135" s="433"/>
      <c r="AK135" s="433"/>
      <c r="AL135" s="437"/>
      <c r="AM135" s="437"/>
      <c r="AN135" s="437"/>
      <c r="AO135" s="437"/>
      <c r="AP135" s="437"/>
      <c r="AQ135" s="437"/>
      <c r="AR135" s="437"/>
      <c r="AS135" s="437"/>
      <c r="AT135" s="438">
        <f t="shared" si="9"/>
        <v>0</v>
      </c>
      <c r="AU135" s="439"/>
      <c r="AV135" s="439"/>
      <c r="AW135" s="439"/>
      <c r="AX135" s="440"/>
      <c r="AY135" s="306"/>
      <c r="AZ135" s="307"/>
      <c r="BA135" s="308"/>
      <c r="BB135" s="434"/>
      <c r="BC135" s="435"/>
      <c r="BD135" s="435"/>
      <c r="BE135" s="436"/>
      <c r="BF135" s="434"/>
      <c r="BG135" s="435"/>
      <c r="BH135" s="435"/>
      <c r="BI135" s="436"/>
      <c r="BJ135" s="500"/>
      <c r="BK135" s="501"/>
      <c r="BL135" s="434"/>
      <c r="BM135" s="435"/>
      <c r="BN135" s="435"/>
      <c r="BO135" s="436"/>
      <c r="BS135" s="51">
        <f>IF(P135='リスト（削除不可）'!$H$2,'リスト（削除不可）'!$I$2,IF(P135='リスト（削除不可）'!$H$3,'リスト（削除不可）'!$I$3,'リスト（削除不可）'!$I$4))</f>
        <v>0.8666666666666667</v>
      </c>
      <c r="BT135" s="52">
        <f t="shared" si="10"/>
        <v>0</v>
      </c>
      <c r="BU135" s="52">
        <f t="shared" si="11"/>
        <v>0</v>
      </c>
      <c r="BW135" s="53"/>
      <c r="BY135" s="53"/>
      <c r="CI135" s="60"/>
      <c r="CM135" s="60"/>
      <c r="CQ135" s="60"/>
      <c r="CR135" s="60"/>
      <c r="DB135" s="1"/>
      <c r="DF135" s="1"/>
      <c r="DG135" s="1"/>
      <c r="DJ135" s="60"/>
      <c r="DM135" s="1"/>
      <c r="DQ135" s="1"/>
      <c r="DU135" s="1"/>
      <c r="DZ135" s="1"/>
    </row>
    <row r="136" spans="1:130" ht="18" customHeight="1" x14ac:dyDescent="0.4">
      <c r="C136" s="321"/>
      <c r="D136" s="321"/>
      <c r="E136" s="321"/>
      <c r="F136" s="321"/>
      <c r="G136" s="321"/>
      <c r="H136" s="321"/>
      <c r="I136" s="321"/>
      <c r="J136" s="312"/>
      <c r="K136" s="313"/>
      <c r="L136" s="313"/>
      <c r="M136" s="79"/>
      <c r="N136" s="412"/>
      <c r="O136" s="412"/>
      <c r="P136" s="413"/>
      <c r="Q136" s="414"/>
      <c r="R136" s="414"/>
      <c r="S136" s="414"/>
      <c r="T136" s="437"/>
      <c r="U136" s="437"/>
      <c r="V136" s="437"/>
      <c r="W136" s="441"/>
      <c r="X136" s="442"/>
      <c r="Y136" s="442"/>
      <c r="Z136" s="437"/>
      <c r="AA136" s="437"/>
      <c r="AB136" s="443">
        <f t="shared" si="8"/>
        <v>0</v>
      </c>
      <c r="AC136" s="443"/>
      <c r="AD136" s="443"/>
      <c r="AE136" s="443"/>
      <c r="AF136" s="443"/>
      <c r="AG136" s="432"/>
      <c r="AH136" s="433"/>
      <c r="AI136" s="433"/>
      <c r="AJ136" s="433"/>
      <c r="AK136" s="433"/>
      <c r="AL136" s="437"/>
      <c r="AM136" s="437"/>
      <c r="AN136" s="437"/>
      <c r="AO136" s="437"/>
      <c r="AP136" s="437"/>
      <c r="AQ136" s="437"/>
      <c r="AR136" s="437"/>
      <c r="AS136" s="437"/>
      <c r="AT136" s="438">
        <f t="shared" si="9"/>
        <v>0</v>
      </c>
      <c r="AU136" s="439"/>
      <c r="AV136" s="439"/>
      <c r="AW136" s="439"/>
      <c r="AX136" s="440"/>
      <c r="AY136" s="306"/>
      <c r="AZ136" s="307"/>
      <c r="BA136" s="308"/>
      <c r="BB136" s="434"/>
      <c r="BC136" s="435"/>
      <c r="BD136" s="435"/>
      <c r="BE136" s="436"/>
      <c r="BF136" s="434"/>
      <c r="BG136" s="435"/>
      <c r="BH136" s="435"/>
      <c r="BI136" s="436"/>
      <c r="BJ136" s="500"/>
      <c r="BK136" s="501"/>
      <c r="BL136" s="434"/>
      <c r="BM136" s="435"/>
      <c r="BN136" s="435"/>
      <c r="BO136" s="436"/>
      <c r="BS136" s="51">
        <f>IF(P136='リスト（削除不可）'!$H$2,'リスト（削除不可）'!$I$2,IF(P136='リスト（削除不可）'!$H$3,'リスト（削除不可）'!$I$3,'リスト（削除不可）'!$I$4))</f>
        <v>0.8666666666666667</v>
      </c>
      <c r="BT136" s="52">
        <f t="shared" si="10"/>
        <v>0</v>
      </c>
      <c r="BU136" s="52">
        <f t="shared" si="11"/>
        <v>0</v>
      </c>
      <c r="BW136" s="53"/>
      <c r="BY136" s="53"/>
      <c r="CI136" s="60"/>
      <c r="CM136" s="60"/>
      <c r="CQ136" s="60"/>
      <c r="CR136" s="60"/>
      <c r="DB136" s="1"/>
      <c r="DF136" s="1"/>
      <c r="DG136" s="1"/>
      <c r="DJ136" s="60"/>
      <c r="DM136" s="1"/>
      <c r="DQ136" s="1"/>
      <c r="DU136" s="1"/>
      <c r="DZ136" s="1"/>
    </row>
    <row r="137" spans="1:130" ht="18" customHeight="1" x14ac:dyDescent="0.4">
      <c r="C137" s="321"/>
      <c r="D137" s="321"/>
      <c r="E137" s="321"/>
      <c r="F137" s="321"/>
      <c r="G137" s="321"/>
      <c r="H137" s="321"/>
      <c r="I137" s="321"/>
      <c r="J137" s="312"/>
      <c r="K137" s="313"/>
      <c r="L137" s="313"/>
      <c r="M137" s="79"/>
      <c r="N137" s="412"/>
      <c r="O137" s="412"/>
      <c r="P137" s="413"/>
      <c r="Q137" s="414"/>
      <c r="R137" s="414"/>
      <c r="S137" s="414"/>
      <c r="T137" s="437"/>
      <c r="U137" s="437"/>
      <c r="V137" s="437"/>
      <c r="W137" s="441"/>
      <c r="X137" s="442"/>
      <c r="Y137" s="442"/>
      <c r="Z137" s="437"/>
      <c r="AA137" s="437"/>
      <c r="AB137" s="443">
        <f t="shared" si="8"/>
        <v>0</v>
      </c>
      <c r="AC137" s="443"/>
      <c r="AD137" s="443"/>
      <c r="AE137" s="443"/>
      <c r="AF137" s="443"/>
      <c r="AG137" s="432"/>
      <c r="AH137" s="433"/>
      <c r="AI137" s="433"/>
      <c r="AJ137" s="433"/>
      <c r="AK137" s="433"/>
      <c r="AL137" s="437"/>
      <c r="AM137" s="437"/>
      <c r="AN137" s="437"/>
      <c r="AO137" s="437"/>
      <c r="AP137" s="437"/>
      <c r="AQ137" s="437"/>
      <c r="AR137" s="437"/>
      <c r="AS137" s="437"/>
      <c r="AT137" s="438">
        <f t="shared" si="9"/>
        <v>0</v>
      </c>
      <c r="AU137" s="439"/>
      <c r="AV137" s="439"/>
      <c r="AW137" s="439"/>
      <c r="AX137" s="440"/>
      <c r="AY137" s="306"/>
      <c r="AZ137" s="307"/>
      <c r="BA137" s="308"/>
      <c r="BB137" s="434"/>
      <c r="BC137" s="435"/>
      <c r="BD137" s="435"/>
      <c r="BE137" s="436"/>
      <c r="BF137" s="434"/>
      <c r="BG137" s="435"/>
      <c r="BH137" s="435"/>
      <c r="BI137" s="436"/>
      <c r="BJ137" s="500"/>
      <c r="BK137" s="501"/>
      <c r="BL137" s="434"/>
      <c r="BM137" s="435"/>
      <c r="BN137" s="435"/>
      <c r="BO137" s="436"/>
      <c r="BS137" s="51">
        <f>IF(P137='リスト（削除不可）'!$H$2,'リスト（削除不可）'!$I$2,IF(P137='リスト（削除不可）'!$H$3,'リスト（削除不可）'!$I$3,'リスト（削除不可）'!$I$4))</f>
        <v>0.8666666666666667</v>
      </c>
      <c r="BT137" s="52">
        <f t="shared" si="10"/>
        <v>0</v>
      </c>
      <c r="BU137" s="52">
        <f t="shared" si="11"/>
        <v>0</v>
      </c>
      <c r="BW137" s="53"/>
      <c r="BY137" s="53"/>
      <c r="CI137" s="60"/>
      <c r="CM137" s="60"/>
      <c r="CQ137" s="60"/>
      <c r="CR137" s="60"/>
      <c r="DB137" s="1"/>
      <c r="DF137" s="1"/>
      <c r="DG137" s="1"/>
      <c r="DJ137" s="60"/>
      <c r="DM137" s="1"/>
      <c r="DQ137" s="1"/>
      <c r="DU137" s="1"/>
      <c r="DZ137" s="1"/>
    </row>
    <row r="138" spans="1:130" ht="18" customHeight="1" thickBot="1" x14ac:dyDescent="0.45">
      <c r="C138" s="422"/>
      <c r="D138" s="422"/>
      <c r="E138" s="422"/>
      <c r="F138" s="422"/>
      <c r="G138" s="422"/>
      <c r="H138" s="422"/>
      <c r="I138" s="422"/>
      <c r="J138" s="428"/>
      <c r="K138" s="429"/>
      <c r="L138" s="429"/>
      <c r="M138" s="80"/>
      <c r="N138" s="423"/>
      <c r="O138" s="423"/>
      <c r="P138" s="424"/>
      <c r="Q138" s="425"/>
      <c r="R138" s="425"/>
      <c r="S138" s="426"/>
      <c r="T138" s="405"/>
      <c r="U138" s="405"/>
      <c r="V138" s="405"/>
      <c r="W138" s="427"/>
      <c r="X138" s="420"/>
      <c r="Y138" s="420"/>
      <c r="Z138" s="405"/>
      <c r="AA138" s="405"/>
      <c r="AB138" s="421">
        <f t="shared" si="8"/>
        <v>0</v>
      </c>
      <c r="AC138" s="421"/>
      <c r="AD138" s="421"/>
      <c r="AE138" s="421"/>
      <c r="AF138" s="421"/>
      <c r="AG138" s="30"/>
      <c r="AH138" s="31"/>
      <c r="AI138" s="31"/>
      <c r="AJ138" s="89"/>
      <c r="AK138" s="31"/>
      <c r="AL138" s="405"/>
      <c r="AM138" s="405"/>
      <c r="AN138" s="405"/>
      <c r="AO138" s="405"/>
      <c r="AP138" s="405"/>
      <c r="AQ138" s="405"/>
      <c r="AR138" s="405"/>
      <c r="AS138" s="405"/>
      <c r="AT138" s="406">
        <f t="shared" si="9"/>
        <v>0</v>
      </c>
      <c r="AU138" s="407"/>
      <c r="AV138" s="407"/>
      <c r="AW138" s="407"/>
      <c r="AX138" s="408"/>
      <c r="AY138" s="409"/>
      <c r="AZ138" s="410"/>
      <c r="BA138" s="411"/>
      <c r="BB138" s="402"/>
      <c r="BC138" s="403"/>
      <c r="BD138" s="403"/>
      <c r="BE138" s="404"/>
      <c r="BF138" s="402"/>
      <c r="BG138" s="403"/>
      <c r="BH138" s="403"/>
      <c r="BI138" s="404"/>
      <c r="BJ138" s="494"/>
      <c r="BK138" s="495"/>
      <c r="BL138" s="402"/>
      <c r="BM138" s="403"/>
      <c r="BN138" s="403"/>
      <c r="BO138" s="404"/>
      <c r="BS138" s="51">
        <f>IF(P138='リスト（削除不可）'!$H$2,'リスト（削除不可）'!$I$2,IF(P138='リスト（削除不可）'!$H$3,'リスト（削除不可）'!$I$3,'リスト（削除不可）'!$I$4))</f>
        <v>0.8666666666666667</v>
      </c>
      <c r="BT138" s="52">
        <f t="shared" si="10"/>
        <v>0</v>
      </c>
      <c r="BU138" s="52">
        <f t="shared" si="11"/>
        <v>0</v>
      </c>
      <c r="BW138" s="53"/>
      <c r="BY138" s="53"/>
      <c r="CI138" s="60"/>
      <c r="CM138" s="60"/>
      <c r="CQ138" s="60"/>
      <c r="CR138" s="60"/>
      <c r="DB138" s="1"/>
      <c r="DF138" s="1"/>
      <c r="DG138" s="1"/>
      <c r="DJ138" s="60"/>
      <c r="DM138" s="1"/>
      <c r="DQ138" s="1"/>
      <c r="DU138" s="1"/>
      <c r="DZ138" s="1"/>
    </row>
    <row r="139" spans="1:130" ht="18" customHeight="1" thickTop="1" x14ac:dyDescent="0.4">
      <c r="C139" s="399" t="s">
        <v>8</v>
      </c>
      <c r="D139" s="400"/>
      <c r="E139" s="400"/>
      <c r="F139" s="400"/>
      <c r="G139" s="400"/>
      <c r="H139" s="400"/>
      <c r="I139" s="400"/>
      <c r="J139" s="400"/>
      <c r="K139" s="400"/>
      <c r="L139" s="400"/>
      <c r="M139" s="400"/>
      <c r="N139" s="400"/>
      <c r="O139" s="400"/>
      <c r="P139" s="400"/>
      <c r="Q139" s="400"/>
      <c r="R139" s="400"/>
      <c r="S139" s="401"/>
      <c r="T139" s="415">
        <f>SUM(T133:W138)</f>
        <v>0</v>
      </c>
      <c r="U139" s="415"/>
      <c r="V139" s="416"/>
      <c r="W139" s="417"/>
      <c r="X139" s="418">
        <f>SUM(X133:AA138)</f>
        <v>0</v>
      </c>
      <c r="Y139" s="419"/>
      <c r="Z139" s="416"/>
      <c r="AA139" s="416"/>
      <c r="AB139" s="415">
        <f>SUM(AB133:AB138)</f>
        <v>0</v>
      </c>
      <c r="AC139" s="415"/>
      <c r="AD139" s="415"/>
      <c r="AE139" s="416"/>
      <c r="AF139" s="416"/>
      <c r="AG139" s="395">
        <f>SUM(AG132:AK138)</f>
        <v>0</v>
      </c>
      <c r="AH139" s="396"/>
      <c r="AI139" s="396"/>
      <c r="AJ139" s="396"/>
      <c r="AK139" s="396"/>
      <c r="AL139" s="397">
        <f>SUM(AL132:AO138)</f>
        <v>0</v>
      </c>
      <c r="AM139" s="397"/>
      <c r="AN139" s="397"/>
      <c r="AO139" s="397"/>
      <c r="AP139" s="397">
        <f>SUM(AP132:AS138)</f>
        <v>0</v>
      </c>
      <c r="AQ139" s="397"/>
      <c r="AR139" s="397"/>
      <c r="AS139" s="397"/>
      <c r="AT139" s="396">
        <f>SUM(AT132:AX138)</f>
        <v>0</v>
      </c>
      <c r="AU139" s="396"/>
      <c r="AV139" s="396"/>
      <c r="AW139" s="396"/>
      <c r="AX139" s="398"/>
      <c r="AY139" s="399"/>
      <c r="AZ139" s="400"/>
      <c r="BA139" s="401"/>
      <c r="BB139" s="399"/>
      <c r="BC139" s="400"/>
      <c r="BD139" s="400"/>
      <c r="BE139" s="401"/>
      <c r="BF139" s="399"/>
      <c r="BG139" s="400"/>
      <c r="BH139" s="400"/>
      <c r="BI139" s="401"/>
      <c r="BJ139" s="502"/>
      <c r="BK139" s="503"/>
      <c r="BL139" s="399"/>
      <c r="BM139" s="400"/>
      <c r="BN139" s="400"/>
      <c r="BO139" s="401"/>
      <c r="BS139" s="49"/>
      <c r="BW139" s="53"/>
      <c r="BY139" s="53"/>
      <c r="CI139" s="60"/>
      <c r="CM139" s="60"/>
      <c r="CQ139" s="60"/>
      <c r="CR139" s="60"/>
      <c r="DB139" s="1"/>
      <c r="DF139" s="1"/>
      <c r="DG139" s="1"/>
      <c r="DJ139" s="60"/>
      <c r="DM139" s="1"/>
      <c r="DQ139" s="1"/>
      <c r="DU139" s="1"/>
      <c r="DZ139" s="1"/>
    </row>
    <row r="140" spans="1:130" s="60" customFormat="1" ht="18" customHeight="1" x14ac:dyDescent="0.4">
      <c r="C140" s="60" t="s">
        <v>432</v>
      </c>
      <c r="D140" s="60" t="s">
        <v>433</v>
      </c>
      <c r="T140" s="2"/>
      <c r="U140" s="2"/>
      <c r="V140" s="2"/>
      <c r="W140" s="2"/>
      <c r="X140" s="2"/>
      <c r="Y140" s="2"/>
      <c r="Z140" s="2"/>
      <c r="AA140" s="2"/>
      <c r="AB140" s="2"/>
      <c r="AC140" s="2"/>
      <c r="AD140" s="2"/>
      <c r="AE140" s="2"/>
      <c r="AF140" s="2"/>
      <c r="AG140" s="2"/>
      <c r="AH140" s="2"/>
      <c r="AI140" s="2"/>
      <c r="BS140" s="394" t="s">
        <v>408</v>
      </c>
      <c r="BT140" s="394"/>
      <c r="BU140" s="61" t="e">
        <f>BV141</f>
        <v>#DIV/0!</v>
      </c>
    </row>
    <row r="141" spans="1:130" s="60" customFormat="1" ht="18" customHeight="1" x14ac:dyDescent="0.4">
      <c r="A141" s="5"/>
      <c r="B141" s="5"/>
      <c r="C141" s="5" t="s">
        <v>432</v>
      </c>
      <c r="D141" s="5" t="s">
        <v>461</v>
      </c>
      <c r="E141" s="5"/>
      <c r="F141" s="5"/>
      <c r="G141" s="5"/>
      <c r="H141" s="5"/>
      <c r="I141" s="5"/>
      <c r="J141" s="5"/>
      <c r="K141" s="5"/>
      <c r="L141" s="5"/>
      <c r="M141" s="5"/>
      <c r="N141" s="5"/>
      <c r="O141" s="5"/>
      <c r="P141" s="5"/>
      <c r="Q141" s="5"/>
      <c r="R141" s="5"/>
      <c r="S141" s="5"/>
      <c r="T141" s="40"/>
      <c r="U141" s="40"/>
      <c r="V141" s="40"/>
      <c r="W141" s="40"/>
      <c r="X141" s="40"/>
      <c r="Y141" s="40"/>
      <c r="Z141" s="40"/>
      <c r="AA141" s="40"/>
      <c r="AB141" s="40"/>
      <c r="AC141" s="40"/>
      <c r="AD141" s="40"/>
      <c r="AE141" s="40"/>
      <c r="AF141" s="40"/>
      <c r="AG141" s="40"/>
      <c r="AH141" s="40"/>
      <c r="AI141" s="40"/>
      <c r="AJ141" s="5"/>
      <c r="AK141" s="5"/>
      <c r="AL141" s="5"/>
      <c r="AM141" s="5"/>
      <c r="AN141" s="5"/>
      <c r="AO141" s="5"/>
      <c r="AP141" s="5"/>
      <c r="AQ141" s="5"/>
      <c r="AR141" s="5"/>
      <c r="AS141" s="5"/>
      <c r="BT141" s="52">
        <f>INT(AB139*10/110)</f>
        <v>0</v>
      </c>
      <c r="BU141" s="52" t="e">
        <f>AL139/(AB139-X139)</f>
        <v>#DIV/0!</v>
      </c>
      <c r="BV141" s="52" t="e">
        <f>INT(BT141*BU141)</f>
        <v>#DIV/0!</v>
      </c>
    </row>
    <row r="142" spans="1:130" s="91" customFormat="1" ht="18" customHeight="1" x14ac:dyDescent="0.4">
      <c r="A142" s="92"/>
      <c r="B142" s="92"/>
      <c r="C142" s="87" t="s">
        <v>432</v>
      </c>
      <c r="D142" s="92" t="s">
        <v>470</v>
      </c>
      <c r="E142" s="92"/>
      <c r="F142" s="92"/>
      <c r="G142" s="92"/>
      <c r="H142" s="92"/>
      <c r="I142" s="92"/>
      <c r="J142" s="92"/>
      <c r="K142" s="92"/>
      <c r="L142" s="92"/>
      <c r="M142" s="92"/>
      <c r="N142" s="92"/>
      <c r="O142" s="92"/>
      <c r="P142" s="92"/>
      <c r="Q142" s="92"/>
      <c r="R142" s="92"/>
      <c r="S142" s="92"/>
      <c r="T142" s="94"/>
      <c r="U142" s="94"/>
      <c r="V142" s="94"/>
      <c r="W142" s="94"/>
      <c r="X142" s="94"/>
      <c r="Y142" s="94"/>
      <c r="Z142" s="94"/>
      <c r="AA142" s="94"/>
      <c r="AB142" s="94"/>
      <c r="AC142" s="94"/>
      <c r="AD142" s="94"/>
      <c r="AE142" s="94"/>
      <c r="AF142" s="94"/>
      <c r="AG142" s="94"/>
      <c r="AH142" s="94"/>
      <c r="AI142" s="94"/>
      <c r="AJ142" s="92"/>
      <c r="AK142" s="92"/>
      <c r="AL142" s="92"/>
      <c r="AM142" s="92"/>
      <c r="AN142" s="92"/>
      <c r="AO142" s="92"/>
      <c r="AP142" s="92"/>
      <c r="AQ142" s="92"/>
      <c r="AR142" s="92"/>
      <c r="AS142" s="92"/>
      <c r="BT142" s="93"/>
      <c r="BU142" s="93"/>
      <c r="BV142" s="93"/>
    </row>
    <row r="143" spans="1:130" s="91" customFormat="1" ht="18" customHeight="1" x14ac:dyDescent="0.4">
      <c r="A143" s="92"/>
      <c r="B143" s="92"/>
      <c r="C143" s="87" t="s">
        <v>432</v>
      </c>
      <c r="D143" s="92" t="s">
        <v>468</v>
      </c>
      <c r="E143" s="92"/>
      <c r="F143" s="92"/>
      <c r="G143" s="92"/>
      <c r="H143" s="92"/>
      <c r="I143" s="92"/>
      <c r="J143" s="92"/>
      <c r="K143" s="92"/>
      <c r="L143" s="92"/>
      <c r="M143" s="92"/>
      <c r="N143" s="92"/>
      <c r="O143" s="92"/>
      <c r="P143" s="92"/>
      <c r="Q143" s="92"/>
      <c r="R143" s="92"/>
      <c r="S143" s="92"/>
      <c r="T143" s="94"/>
      <c r="U143" s="94"/>
      <c r="V143" s="94"/>
      <c r="W143" s="94"/>
      <c r="X143" s="94"/>
      <c r="Y143" s="94"/>
      <c r="Z143" s="94"/>
      <c r="AA143" s="94"/>
      <c r="AB143" s="94"/>
      <c r="AC143" s="94"/>
      <c r="AD143" s="94"/>
      <c r="AE143" s="94"/>
      <c r="AF143" s="94"/>
      <c r="AG143" s="94"/>
      <c r="AH143" s="94"/>
      <c r="AI143" s="94"/>
      <c r="AJ143" s="92"/>
      <c r="AK143" s="92"/>
      <c r="AL143" s="92"/>
      <c r="AM143" s="92"/>
      <c r="AN143" s="92"/>
      <c r="AO143" s="92"/>
      <c r="AP143" s="92"/>
      <c r="AQ143" s="92"/>
      <c r="AR143" s="92"/>
      <c r="AS143" s="92"/>
      <c r="BT143" s="93"/>
      <c r="BU143" s="93"/>
      <c r="BV143" s="93"/>
    </row>
    <row r="144" spans="1:130" s="60" customFormat="1" ht="18" customHeight="1" x14ac:dyDescent="0.4">
      <c r="A144" s="5"/>
      <c r="B144" s="5"/>
      <c r="C144" s="92" t="s">
        <v>432</v>
      </c>
      <c r="D144" s="92" t="s">
        <v>434</v>
      </c>
      <c r="E144" s="92"/>
      <c r="F144" s="92"/>
      <c r="G144" s="92"/>
      <c r="H144" s="92"/>
      <c r="I144" s="92"/>
      <c r="J144" s="92"/>
      <c r="K144" s="92"/>
      <c r="L144" s="92"/>
      <c r="M144" s="92"/>
      <c r="N144" s="92"/>
      <c r="O144" s="92"/>
      <c r="P144" s="5"/>
      <c r="Q144" s="5"/>
      <c r="R144" s="5"/>
      <c r="S144" s="5"/>
      <c r="T144" s="40"/>
      <c r="U144" s="40"/>
      <c r="V144" s="40"/>
      <c r="W144" s="40"/>
      <c r="X144" s="40"/>
      <c r="Y144" s="40"/>
      <c r="Z144" s="5"/>
      <c r="AA144" s="5"/>
      <c r="AB144" s="5"/>
      <c r="AC144" s="5"/>
      <c r="AD144" s="5"/>
      <c r="AE144" s="5"/>
      <c r="AF144" s="5"/>
      <c r="AG144" s="5"/>
      <c r="AH144" s="5"/>
      <c r="AI144" s="5"/>
      <c r="AJ144" s="5"/>
      <c r="AK144" s="5"/>
      <c r="AL144" s="5"/>
      <c r="AM144" s="5"/>
      <c r="AN144" s="5"/>
      <c r="AO144" s="5"/>
      <c r="AP144" s="5"/>
      <c r="AQ144" s="5"/>
      <c r="AR144" s="5"/>
      <c r="AS144" s="5"/>
    </row>
    <row r="145" spans="1:130" s="60" customFormat="1" ht="18" customHeight="1" x14ac:dyDescent="0.4">
      <c r="A145" s="5"/>
      <c r="B145" s="5"/>
      <c r="C145" s="92" t="s">
        <v>432</v>
      </c>
      <c r="D145" s="92" t="s">
        <v>435</v>
      </c>
      <c r="E145" s="92"/>
      <c r="F145" s="92"/>
      <c r="G145" s="92"/>
      <c r="H145" s="92"/>
      <c r="I145" s="92"/>
      <c r="J145" s="92"/>
      <c r="K145" s="92"/>
      <c r="L145" s="92"/>
      <c r="M145" s="92"/>
      <c r="N145" s="92"/>
      <c r="O145" s="92"/>
      <c r="P145" s="5"/>
      <c r="Q145" s="5"/>
      <c r="R145" s="5"/>
      <c r="S145" s="5"/>
      <c r="T145" s="40"/>
      <c r="U145" s="40"/>
      <c r="V145" s="40"/>
      <c r="W145" s="40"/>
      <c r="X145" s="40"/>
      <c r="Y145" s="40"/>
      <c r="Z145" s="5"/>
      <c r="AA145" s="5"/>
      <c r="AB145" s="5"/>
      <c r="AC145" s="5"/>
      <c r="AD145" s="5"/>
      <c r="AE145" s="5"/>
      <c r="AF145" s="5"/>
      <c r="AG145" s="5"/>
      <c r="AH145" s="5"/>
      <c r="AI145" s="5"/>
      <c r="AJ145" s="5"/>
      <c r="AK145" s="5"/>
      <c r="AL145" s="5"/>
      <c r="AM145" s="5"/>
      <c r="AN145" s="5"/>
      <c r="AO145" s="5"/>
      <c r="AP145" s="5"/>
      <c r="AQ145" s="5"/>
      <c r="AR145" s="5"/>
      <c r="AS145" s="5"/>
    </row>
    <row r="146" spans="1:130" s="60" customFormat="1" ht="18" customHeight="1" x14ac:dyDescent="0.4">
      <c r="A146" s="5"/>
      <c r="B146" s="5"/>
      <c r="C146" s="92"/>
      <c r="D146" s="92" t="s">
        <v>436</v>
      </c>
      <c r="E146" s="92"/>
      <c r="F146" s="92"/>
      <c r="G146" s="92"/>
      <c r="H146" s="92"/>
      <c r="I146" s="92"/>
      <c r="J146" s="92"/>
      <c r="K146" s="92"/>
      <c r="L146" s="92"/>
      <c r="M146" s="92"/>
      <c r="N146" s="92"/>
      <c r="O146" s="92"/>
      <c r="P146" s="5"/>
      <c r="Q146" s="5"/>
      <c r="R146" s="5"/>
      <c r="S146" s="5"/>
      <c r="T146" s="40"/>
      <c r="U146" s="40"/>
      <c r="V146" s="40"/>
      <c r="W146" s="40"/>
      <c r="X146" s="40"/>
      <c r="Y146" s="40"/>
      <c r="Z146" s="5"/>
      <c r="AA146" s="5"/>
      <c r="AB146" s="5"/>
      <c r="AC146" s="5"/>
      <c r="AD146" s="5"/>
      <c r="AE146" s="5"/>
      <c r="AF146" s="5"/>
      <c r="AG146" s="5"/>
      <c r="AH146" s="5"/>
      <c r="AI146" s="5"/>
      <c r="AJ146" s="5"/>
      <c r="AK146" s="5"/>
      <c r="AL146" s="5"/>
      <c r="AM146" s="5"/>
      <c r="AN146" s="5"/>
      <c r="AO146" s="5"/>
      <c r="AP146" s="5"/>
      <c r="AQ146" s="5"/>
      <c r="AR146" s="5"/>
      <c r="AS146" s="5"/>
    </row>
    <row r="147" spans="1:130" x14ac:dyDescent="0.4">
      <c r="CL147" s="60"/>
      <c r="CM147" s="60"/>
      <c r="CP147" s="60"/>
      <c r="CQ147" s="60"/>
      <c r="CU147" s="60"/>
      <c r="CV147" s="60"/>
      <c r="CX147" s="1"/>
      <c r="DB147" s="1"/>
      <c r="DE147" s="60"/>
      <c r="DF147" s="1"/>
      <c r="DG147" s="1"/>
      <c r="DH147" s="60"/>
      <c r="DQ147" s="1"/>
      <c r="DU147" s="1"/>
      <c r="DZ147" s="1"/>
    </row>
    <row r="148" spans="1:130" s="91" customFormat="1" ht="16.5" x14ac:dyDescent="0.4">
      <c r="A148" s="27" t="s">
        <v>393</v>
      </c>
    </row>
    <row r="149" spans="1:130" s="91" customFormat="1" x14ac:dyDescent="0.4"/>
    <row r="150" spans="1:130" ht="18" customHeight="1" x14ac:dyDescent="0.4">
      <c r="B150" s="340" t="s">
        <v>300</v>
      </c>
      <c r="C150" s="341"/>
      <c r="D150" s="341"/>
      <c r="E150" s="341"/>
      <c r="F150" s="342"/>
      <c r="G150" s="349" t="str">
        <f>IF(ISBLANK('別紙B-1　総括表'!H3),"",'別紙B-1　総括表'!H3)</f>
        <v/>
      </c>
      <c r="H150" s="351"/>
      <c r="I150" s="351"/>
      <c r="J150" s="351"/>
      <c r="K150" s="351"/>
      <c r="L150" s="351"/>
      <c r="M150" s="351"/>
      <c r="N150" s="350"/>
      <c r="P150" s="362" t="str">
        <f>IF(ISBLANK(G150),"",IF(G150="変更","※変更箇所朱書き",""))</f>
        <v/>
      </c>
      <c r="Q150" s="362"/>
      <c r="R150" s="362"/>
      <c r="S150" s="362"/>
      <c r="T150" s="362"/>
      <c r="CL150" s="60"/>
      <c r="CM150" s="60"/>
      <c r="CP150" s="60"/>
      <c r="CQ150" s="60"/>
      <c r="CU150" s="60"/>
      <c r="CV150" s="60"/>
      <c r="CX150" s="1"/>
      <c r="DB150" s="1"/>
      <c r="DE150" s="60"/>
      <c r="DF150" s="1"/>
      <c r="DG150" s="1"/>
      <c r="DH150" s="60"/>
      <c r="DQ150" s="1"/>
      <c r="DU150" s="1"/>
      <c r="DZ150" s="1"/>
    </row>
    <row r="151" spans="1:130" x14ac:dyDescent="0.4">
      <c r="CL151" s="60"/>
      <c r="CM151" s="60"/>
      <c r="CP151" s="60"/>
      <c r="CQ151" s="60"/>
      <c r="CU151" s="60"/>
      <c r="CV151" s="60"/>
      <c r="CX151" s="1"/>
      <c r="DB151" s="1"/>
      <c r="DE151" s="60"/>
      <c r="DF151" s="1"/>
      <c r="DG151" s="1"/>
      <c r="DH151" s="60"/>
      <c r="DQ151" s="1"/>
      <c r="DU151" s="1"/>
      <c r="DZ151" s="1"/>
    </row>
    <row r="152" spans="1:130" ht="23.25" x14ac:dyDescent="0.4">
      <c r="B152" s="91"/>
      <c r="C152" s="151"/>
      <c r="D152" s="151"/>
      <c r="E152" s="151"/>
      <c r="F152" s="151"/>
      <c r="G152" s="151"/>
      <c r="H152" s="151"/>
      <c r="I152" s="151"/>
      <c r="J152" s="151"/>
      <c r="K152" s="151"/>
      <c r="L152" s="151"/>
      <c r="M152" s="151"/>
      <c r="N152" s="375" t="str">
        <f>'別紙B-1　総括表'!$N$6</f>
        <v>令和８年度</v>
      </c>
      <c r="O152" s="375"/>
      <c r="P152" s="375"/>
      <c r="Q152" s="375"/>
      <c r="R152" s="375"/>
      <c r="S152" s="375"/>
      <c r="T152" s="375"/>
      <c r="U152" s="375"/>
      <c r="V152" s="538" t="str">
        <f>'別紙B-1　総括表'!$V$6</f>
        <v>さが園芸888整備支援事業　実施計画書</v>
      </c>
      <c r="W152" s="538"/>
      <c r="X152" s="538"/>
      <c r="Y152" s="538"/>
      <c r="Z152" s="538"/>
      <c r="AA152" s="538"/>
      <c r="AB152" s="538"/>
      <c r="AC152" s="538"/>
      <c r="AD152" s="538"/>
      <c r="AE152" s="538"/>
      <c r="AF152" s="538"/>
      <c r="AG152" s="538"/>
      <c r="AH152" s="538"/>
      <c r="AI152" s="538"/>
      <c r="AJ152" s="538"/>
      <c r="AK152" s="538"/>
      <c r="AL152" s="538"/>
      <c r="AM152" s="538"/>
      <c r="AN152" s="538"/>
      <c r="AO152" s="538"/>
      <c r="AP152" s="480" t="s">
        <v>711</v>
      </c>
      <c r="AQ152" s="480"/>
      <c r="AR152" s="480"/>
      <c r="AS152" s="480"/>
      <c r="AT152" s="480"/>
      <c r="AU152" s="480"/>
      <c r="AV152" s="480"/>
      <c r="AW152" s="480"/>
      <c r="AX152" s="480"/>
      <c r="AY152" s="480"/>
      <c r="AZ152" s="480"/>
      <c r="BA152" s="480"/>
      <c r="BB152" s="480"/>
      <c r="BC152" s="480"/>
      <c r="BD152" s="480"/>
      <c r="BE152" s="480"/>
      <c r="BF152" s="480"/>
      <c r="BG152" s="480"/>
      <c r="BH152" s="480"/>
      <c r="BI152" s="480"/>
      <c r="BJ152" s="480"/>
      <c r="BK152" s="480"/>
      <c r="BL152" s="480"/>
      <c r="BM152" s="151"/>
      <c r="BN152" s="151"/>
      <c r="BO152" s="151"/>
      <c r="BP152" s="151"/>
      <c r="BQ152" s="151"/>
      <c r="CL152" s="60"/>
      <c r="CM152" s="60"/>
      <c r="CP152" s="60"/>
      <c r="CQ152" s="60"/>
      <c r="CU152" s="60"/>
      <c r="CV152" s="60"/>
      <c r="CX152" s="1"/>
      <c r="DB152" s="1"/>
      <c r="DE152" s="60"/>
      <c r="DF152" s="1"/>
      <c r="DG152" s="1"/>
      <c r="DH152" s="60"/>
      <c r="DQ152" s="1"/>
      <c r="DU152" s="1"/>
      <c r="DZ152" s="1"/>
    </row>
    <row r="153" spans="1:130" ht="14.25" customHeight="1" x14ac:dyDescent="0.4">
      <c r="CL153" s="60"/>
      <c r="CM153" s="60"/>
      <c r="CP153" s="60"/>
      <c r="CQ153" s="60"/>
      <c r="CU153" s="60"/>
      <c r="CV153" s="60"/>
      <c r="CX153" s="1"/>
      <c r="DB153" s="1"/>
      <c r="DE153" s="60"/>
      <c r="DF153" s="1"/>
      <c r="DG153" s="1"/>
      <c r="DH153" s="60"/>
      <c r="DQ153" s="1"/>
      <c r="DU153" s="1"/>
      <c r="DZ153" s="1"/>
    </row>
    <row r="154" spans="1:130" ht="28.5" customHeight="1" x14ac:dyDescent="0.4">
      <c r="B154" s="340" t="s">
        <v>0</v>
      </c>
      <c r="C154" s="341"/>
      <c r="D154" s="341"/>
      <c r="E154" s="341"/>
      <c r="F154" s="342"/>
      <c r="G154" s="349" t="str">
        <f>IF(ISBLANK('別紙B-1　総括表'!H9),"",'別紙B-1　総括表'!H9)</f>
        <v/>
      </c>
      <c r="H154" s="351"/>
      <c r="I154" s="351"/>
      <c r="J154" s="351"/>
      <c r="K154" s="351"/>
      <c r="L154" s="351"/>
      <c r="M154" s="351"/>
      <c r="N154" s="350"/>
      <c r="O154" s="60"/>
      <c r="P154" s="340" t="s">
        <v>151</v>
      </c>
      <c r="Q154" s="341"/>
      <c r="R154" s="341"/>
      <c r="S154" s="341"/>
      <c r="T154" s="342"/>
      <c r="U154" s="487" t="str">
        <f>IF(ISBLANK('別紙B-1　総括表'!H10),"",'別紙B-1　総括表'!H10)</f>
        <v/>
      </c>
      <c r="V154" s="488"/>
      <c r="W154" s="488"/>
      <c r="X154" s="488"/>
      <c r="Y154" s="488"/>
      <c r="Z154" s="489" t="s">
        <v>442</v>
      </c>
      <c r="AA154" s="489"/>
      <c r="AB154" s="490"/>
      <c r="AC154" s="26"/>
      <c r="AD154" s="316" t="s">
        <v>1</v>
      </c>
      <c r="AE154" s="316"/>
      <c r="AF154" s="316"/>
      <c r="AG154" s="316"/>
      <c r="AH154" s="316"/>
      <c r="AI154" s="349" t="str">
        <f>IF(ISBLANK('別紙B-1　総括表'!V10),"",'別紙B-1　総括表'!V10)</f>
        <v/>
      </c>
      <c r="AJ154" s="351"/>
      <c r="AK154" s="351"/>
      <c r="AL154" s="351"/>
      <c r="AM154" s="351"/>
      <c r="AN154" s="351"/>
      <c r="AO154" s="351"/>
      <c r="AP154" s="351"/>
      <c r="AQ154" s="351"/>
      <c r="AR154" s="351"/>
      <c r="AS154" s="351"/>
      <c r="AT154" s="350"/>
      <c r="CL154" s="60"/>
      <c r="CM154" s="60"/>
      <c r="CP154" s="60"/>
      <c r="CQ154" s="60"/>
      <c r="CU154" s="60"/>
      <c r="CV154" s="60"/>
      <c r="CX154" s="1"/>
      <c r="DB154" s="1"/>
      <c r="DE154" s="60"/>
      <c r="DF154" s="1"/>
      <c r="DG154" s="1"/>
      <c r="DH154" s="60"/>
      <c r="DQ154" s="1"/>
      <c r="DU154" s="1"/>
      <c r="DZ154" s="1"/>
    </row>
    <row r="155" spans="1:130" ht="28.5" customHeight="1" x14ac:dyDescent="0.4">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2"/>
      <c r="AE155" s="42"/>
      <c r="AF155" s="42"/>
      <c r="AG155" s="42"/>
      <c r="AH155" s="42"/>
      <c r="AI155" s="45"/>
      <c r="AJ155" s="45"/>
      <c r="AK155" s="45"/>
      <c r="AL155" s="45"/>
      <c r="AM155" s="45"/>
      <c r="AN155" s="45"/>
      <c r="AO155" s="45"/>
      <c r="AP155" s="45"/>
      <c r="AQ155" s="45"/>
      <c r="AR155" s="45"/>
      <c r="AS155" s="45"/>
      <c r="AT155" s="45"/>
      <c r="AU155" s="45"/>
      <c r="CL155" s="60"/>
      <c r="CM155" s="60"/>
      <c r="CP155" s="60"/>
      <c r="CQ155" s="60"/>
      <c r="CU155" s="60"/>
      <c r="CV155" s="60"/>
      <c r="CX155" s="1"/>
      <c r="DB155" s="1"/>
      <c r="DE155" s="60"/>
      <c r="DF155" s="1"/>
      <c r="DG155" s="1"/>
      <c r="DH155" s="60"/>
      <c r="DQ155" s="1"/>
      <c r="DU155" s="1"/>
      <c r="DZ155" s="1"/>
    </row>
    <row r="156" spans="1:130" ht="11.25" customHeight="1" x14ac:dyDescent="0.4">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6"/>
      <c r="AW156" s="46"/>
      <c r="AX156" s="46"/>
      <c r="AY156" s="46"/>
      <c r="AZ156" s="46"/>
      <c r="BA156" s="46"/>
      <c r="BB156" s="46"/>
      <c r="BC156" s="46"/>
      <c r="BD156" s="46"/>
      <c r="BE156" s="46"/>
      <c r="BF156" s="46"/>
      <c r="BG156" s="46"/>
      <c r="BH156" s="46"/>
      <c r="BI156" s="46"/>
      <c r="BJ156" s="46"/>
      <c r="BK156" s="46"/>
      <c r="BL156" s="68"/>
      <c r="BM156" s="68"/>
      <c r="BN156" s="46"/>
      <c r="BO156" s="46"/>
      <c r="BP156" s="46"/>
      <c r="BQ156" s="46"/>
      <c r="BR156" s="46"/>
      <c r="CL156" s="60"/>
      <c r="CM156" s="60"/>
      <c r="CP156" s="60"/>
      <c r="CQ156" s="60"/>
      <c r="CU156" s="60"/>
      <c r="CV156" s="60"/>
      <c r="CX156" s="1"/>
      <c r="DB156" s="1"/>
      <c r="DE156" s="60"/>
      <c r="DF156" s="1"/>
      <c r="DG156" s="1"/>
      <c r="DH156" s="60"/>
      <c r="DQ156" s="1"/>
      <c r="DU156" s="1"/>
      <c r="DZ156" s="1"/>
    </row>
    <row r="157" spans="1:130" ht="21.75" customHeight="1" x14ac:dyDescent="0.4">
      <c r="B157" s="8" t="s">
        <v>387</v>
      </c>
      <c r="CL157" s="60"/>
      <c r="CM157" s="60"/>
      <c r="CP157" s="60"/>
      <c r="CQ157" s="60"/>
      <c r="CU157" s="60"/>
      <c r="CV157" s="60"/>
      <c r="CX157" s="1"/>
      <c r="DB157" s="1"/>
      <c r="DE157" s="60"/>
      <c r="DF157" s="1"/>
      <c r="DG157" s="1"/>
      <c r="DH157" s="60"/>
      <c r="DQ157" s="1"/>
      <c r="DU157" s="1"/>
      <c r="DZ157" s="1"/>
    </row>
    <row r="158" spans="1:130" ht="18.75" customHeight="1" x14ac:dyDescent="0.4">
      <c r="C158" s="316" t="s">
        <v>187</v>
      </c>
      <c r="D158" s="316"/>
      <c r="E158" s="316"/>
      <c r="F158" s="316"/>
      <c r="G158" s="316"/>
      <c r="H158" s="316"/>
      <c r="I158" s="316"/>
      <c r="J158" s="316"/>
      <c r="K158" s="316"/>
      <c r="L158" s="316"/>
      <c r="N158" s="336" t="s">
        <v>314</v>
      </c>
      <c r="O158" s="337"/>
      <c r="P158" s="337"/>
      <c r="Q158" s="325" t="s">
        <v>315</v>
      </c>
      <c r="R158" s="326"/>
      <c r="S158" s="326"/>
      <c r="T158" s="326"/>
      <c r="U158" s="326"/>
      <c r="V158" s="326"/>
      <c r="W158" s="326"/>
      <c r="X158" s="326"/>
      <c r="Y158" s="326"/>
      <c r="Z158" s="327"/>
      <c r="AA158" s="325" t="s">
        <v>316</v>
      </c>
      <c r="AB158" s="326"/>
      <c r="AC158" s="326"/>
      <c r="AD158" s="326"/>
      <c r="AE158" s="326"/>
      <c r="AF158" s="326"/>
      <c r="AG158" s="327"/>
      <c r="AI158" s="448" t="s">
        <v>303</v>
      </c>
      <c r="AJ158" s="448"/>
      <c r="AK158" s="448"/>
      <c r="AL158" s="448"/>
      <c r="AM158" s="448"/>
      <c r="AN158" s="448"/>
      <c r="AO158" s="448"/>
      <c r="AP158" s="448"/>
      <c r="CL158" s="60"/>
      <c r="CM158" s="60"/>
      <c r="CP158" s="60"/>
      <c r="CQ158" s="60"/>
      <c r="CU158" s="60"/>
      <c r="CV158" s="60"/>
      <c r="CX158" s="1"/>
      <c r="DB158" s="1"/>
      <c r="DE158" s="60"/>
      <c r="DF158" s="1"/>
      <c r="DG158" s="1"/>
      <c r="DH158" s="60"/>
      <c r="DQ158" s="1"/>
      <c r="DU158" s="1"/>
      <c r="DZ158" s="1"/>
    </row>
    <row r="159" spans="1:130" ht="18" customHeight="1" x14ac:dyDescent="0.4">
      <c r="C159" s="321"/>
      <c r="D159" s="321"/>
      <c r="E159" s="321"/>
      <c r="F159" s="321"/>
      <c r="G159" s="321"/>
      <c r="H159" s="321"/>
      <c r="I159" s="321"/>
      <c r="J159" s="321"/>
      <c r="K159" s="321"/>
      <c r="L159" s="321"/>
      <c r="N159" s="338"/>
      <c r="O159" s="339"/>
      <c r="P159" s="339"/>
      <c r="Q159" s="491" t="str">
        <f>IF(ISBLANK('別紙B-1　総括表'!AY10),"",'別紙B-1　総括表'!AY10)</f>
        <v/>
      </c>
      <c r="R159" s="492"/>
      <c r="S159" s="492"/>
      <c r="T159" s="492"/>
      <c r="U159" s="492"/>
      <c r="V159" s="492"/>
      <c r="W159" s="492"/>
      <c r="X159" s="492"/>
      <c r="Y159" s="492"/>
      <c r="Z159" s="493"/>
      <c r="AA159" s="491" t="str">
        <f>IF(ISBLANK('別紙B-1　総括表'!BI10),"",'別紙B-1　総括表'!BI10)</f>
        <v/>
      </c>
      <c r="AB159" s="492"/>
      <c r="AC159" s="492"/>
      <c r="AD159" s="492"/>
      <c r="AE159" s="492"/>
      <c r="AF159" s="492"/>
      <c r="AG159" s="493"/>
      <c r="AI159" s="361"/>
      <c r="AJ159" s="361"/>
      <c r="AK159" s="361"/>
      <c r="AL159" s="361"/>
      <c r="AM159" s="361"/>
      <c r="AN159" s="361"/>
      <c r="AO159" s="361"/>
      <c r="AP159" s="361"/>
      <c r="CL159" s="60"/>
      <c r="CM159" s="60"/>
      <c r="CP159" s="60"/>
      <c r="CQ159" s="60"/>
      <c r="CU159" s="60"/>
      <c r="CV159" s="60"/>
      <c r="CX159" s="1"/>
      <c r="DB159" s="1"/>
      <c r="DE159" s="60"/>
      <c r="DF159" s="1"/>
      <c r="DG159" s="1"/>
      <c r="DH159" s="60"/>
      <c r="DQ159" s="1"/>
      <c r="DU159" s="1"/>
      <c r="DZ159" s="1"/>
    </row>
    <row r="160" spans="1:130" ht="17.25" customHeight="1" x14ac:dyDescent="0.4">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CL160" s="60"/>
      <c r="CM160" s="60"/>
      <c r="CP160" s="60"/>
      <c r="CQ160" s="60"/>
      <c r="CU160" s="60"/>
      <c r="CV160" s="60"/>
      <c r="CX160" s="1"/>
      <c r="DB160" s="1"/>
      <c r="DE160" s="60"/>
      <c r="DF160" s="1"/>
      <c r="DG160" s="1"/>
      <c r="DH160" s="60"/>
      <c r="DQ160" s="1"/>
      <c r="DU160" s="1"/>
      <c r="DZ160" s="1"/>
    </row>
    <row r="161" spans="2:130" ht="20.25" customHeight="1" x14ac:dyDescent="0.4">
      <c r="C161" s="336" t="s">
        <v>305</v>
      </c>
      <c r="D161" s="337"/>
      <c r="E161" s="337"/>
      <c r="F161" s="337"/>
      <c r="G161" s="337"/>
      <c r="H161" s="337"/>
      <c r="I161" s="337"/>
      <c r="J161" s="337"/>
      <c r="K161" s="337"/>
      <c r="L161" s="337"/>
      <c r="M161" s="337"/>
      <c r="N161" s="461"/>
      <c r="O161" s="336" t="s">
        <v>437</v>
      </c>
      <c r="P161" s="337"/>
      <c r="Q161" s="337"/>
      <c r="R161" s="337"/>
      <c r="S161" s="337"/>
      <c r="T161" s="337"/>
      <c r="U161" s="337"/>
      <c r="V161" s="337"/>
      <c r="W161" s="337"/>
      <c r="X161" s="337"/>
      <c r="Y161" s="337"/>
      <c r="Z161" s="461"/>
      <c r="AA161" s="28"/>
      <c r="CL161" s="60"/>
      <c r="CM161" s="60"/>
      <c r="CP161" s="60"/>
      <c r="CQ161" s="60"/>
      <c r="CU161" s="60"/>
      <c r="CV161" s="60"/>
      <c r="CX161" s="1"/>
      <c r="DB161" s="1"/>
      <c r="DE161" s="60"/>
      <c r="DF161" s="1"/>
      <c r="DG161" s="1"/>
      <c r="DH161" s="60"/>
      <c r="DQ161" s="1"/>
      <c r="DU161" s="1"/>
      <c r="DZ161" s="1"/>
    </row>
    <row r="162" spans="2:130" ht="20.25" customHeight="1" x14ac:dyDescent="0.4">
      <c r="C162" s="338"/>
      <c r="D162" s="339"/>
      <c r="E162" s="339"/>
      <c r="F162" s="339"/>
      <c r="G162" s="339"/>
      <c r="H162" s="339"/>
      <c r="I162" s="339"/>
      <c r="J162" s="339"/>
      <c r="K162" s="339"/>
      <c r="L162" s="339"/>
      <c r="M162" s="339"/>
      <c r="N162" s="462"/>
      <c r="O162" s="338"/>
      <c r="P162" s="339"/>
      <c r="Q162" s="339"/>
      <c r="R162" s="339"/>
      <c r="S162" s="339"/>
      <c r="T162" s="339"/>
      <c r="U162" s="339"/>
      <c r="V162" s="339"/>
      <c r="W162" s="339"/>
      <c r="X162" s="339"/>
      <c r="Y162" s="339"/>
      <c r="Z162" s="462"/>
      <c r="AA162" s="28"/>
      <c r="CL162" s="60"/>
      <c r="CM162" s="60"/>
      <c r="CP162" s="60"/>
      <c r="CQ162" s="60"/>
      <c r="CU162" s="60"/>
      <c r="CV162" s="60"/>
      <c r="CX162" s="1"/>
      <c r="DB162" s="1"/>
      <c r="DE162" s="60"/>
      <c r="DF162" s="1"/>
      <c r="DG162" s="1"/>
      <c r="DH162" s="60"/>
      <c r="DQ162" s="1"/>
      <c r="DU162" s="1"/>
      <c r="DZ162" s="1"/>
    </row>
    <row r="163" spans="2:130" ht="20.25" customHeight="1" x14ac:dyDescent="0.4">
      <c r="C163" s="434"/>
      <c r="D163" s="435"/>
      <c r="E163" s="435"/>
      <c r="F163" s="435"/>
      <c r="G163" s="435"/>
      <c r="H163" s="435"/>
      <c r="I163" s="435"/>
      <c r="J163" s="435"/>
      <c r="K163" s="435"/>
      <c r="L163" s="435"/>
      <c r="M163" s="435"/>
      <c r="N163" s="436"/>
      <c r="O163" s="463"/>
      <c r="P163" s="321"/>
      <c r="Q163" s="321"/>
      <c r="R163" s="321"/>
      <c r="S163" s="321"/>
      <c r="T163" s="321"/>
      <c r="U163" s="321"/>
      <c r="V163" s="321"/>
      <c r="W163" s="321"/>
      <c r="X163" s="321"/>
      <c r="Y163" s="321"/>
      <c r="Z163" s="321"/>
      <c r="AA163" s="26"/>
      <c r="CL163" s="60"/>
      <c r="CM163" s="60"/>
      <c r="CP163" s="60"/>
      <c r="CQ163" s="60"/>
      <c r="CU163" s="60"/>
      <c r="CV163" s="60"/>
      <c r="CX163" s="1"/>
      <c r="DB163" s="1"/>
      <c r="DE163" s="60"/>
      <c r="DF163" s="1"/>
      <c r="DG163" s="1"/>
      <c r="DH163" s="60"/>
      <c r="DQ163" s="1"/>
      <c r="DU163" s="1"/>
      <c r="DZ163" s="1"/>
    </row>
    <row r="164" spans="2:130" ht="18" customHeight="1" x14ac:dyDescent="0.4">
      <c r="C164" s="47"/>
      <c r="D164" s="47"/>
      <c r="E164" s="47"/>
      <c r="F164" s="47"/>
      <c r="G164" s="47"/>
      <c r="H164" s="47"/>
      <c r="I164" s="47"/>
      <c r="J164" s="47"/>
      <c r="K164" s="47"/>
      <c r="L164" s="47"/>
      <c r="M164" s="47"/>
      <c r="N164" s="47"/>
      <c r="O164" s="47"/>
      <c r="AZ164" s="2"/>
      <c r="CL164" s="60"/>
      <c r="CM164" s="60"/>
      <c r="CP164" s="60"/>
      <c r="CQ164" s="60"/>
      <c r="CU164" s="60"/>
      <c r="CV164" s="60"/>
      <c r="CX164" s="1"/>
      <c r="DB164" s="1"/>
      <c r="DE164" s="60"/>
      <c r="DF164" s="1"/>
      <c r="DG164" s="1"/>
      <c r="DH164" s="60"/>
      <c r="DQ164" s="1"/>
      <c r="DU164" s="1"/>
      <c r="DZ164" s="1"/>
    </row>
    <row r="165" spans="2:130" ht="21.75" customHeight="1" x14ac:dyDescent="0.4">
      <c r="B165" s="8" t="s">
        <v>385</v>
      </c>
      <c r="CL165" s="60"/>
      <c r="CM165" s="60"/>
      <c r="CP165" s="60"/>
      <c r="CQ165" s="60"/>
      <c r="CU165" s="60"/>
      <c r="CV165" s="60"/>
      <c r="CX165" s="1"/>
      <c r="DB165" s="1"/>
      <c r="DE165" s="60"/>
      <c r="DF165" s="1"/>
      <c r="DG165" s="1"/>
      <c r="DH165" s="60"/>
      <c r="DQ165" s="1"/>
      <c r="DU165" s="1"/>
      <c r="DZ165" s="1"/>
    </row>
    <row r="166" spans="2:130" ht="21.75" customHeight="1" x14ac:dyDescent="0.4">
      <c r="C166" s="340" t="s">
        <v>402</v>
      </c>
      <c r="D166" s="341"/>
      <c r="E166" s="341"/>
      <c r="F166" s="341"/>
      <c r="G166" s="341"/>
      <c r="H166" s="341"/>
      <c r="I166" s="341"/>
      <c r="J166" s="342"/>
      <c r="K166" s="340" t="s">
        <v>302</v>
      </c>
      <c r="L166" s="341"/>
      <c r="M166" s="341"/>
      <c r="N166" s="341"/>
      <c r="O166" s="341"/>
      <c r="P166" s="341"/>
      <c r="Q166" s="341"/>
      <c r="R166" s="341"/>
      <c r="S166" s="341"/>
      <c r="T166" s="341"/>
      <c r="U166" s="341"/>
      <c r="V166" s="341"/>
      <c r="W166" s="341"/>
      <c r="X166" s="341"/>
      <c r="Y166" s="341"/>
      <c r="Z166" s="342"/>
      <c r="AA166" s="468" t="str">
        <f>'別紙B-1　総括表'!AB18</f>
        <v>現状値（令和　年度）</v>
      </c>
      <c r="AB166" s="469"/>
      <c r="AC166" s="469"/>
      <c r="AD166" s="469"/>
      <c r="AE166" s="469"/>
      <c r="AF166" s="469"/>
      <c r="AG166" s="470"/>
      <c r="AH166" s="468" t="str">
        <f>'別紙B-1　総括表'!AI18</f>
        <v>目標値（令和　年度）</v>
      </c>
      <c r="AI166" s="469"/>
      <c r="AJ166" s="469"/>
      <c r="AK166" s="469"/>
      <c r="AL166" s="469"/>
      <c r="AM166" s="469"/>
      <c r="AN166" s="470"/>
      <c r="CL166" s="60"/>
      <c r="CM166" s="60"/>
      <c r="CP166" s="60"/>
      <c r="CQ166" s="60"/>
      <c r="CU166" s="60"/>
      <c r="CV166" s="60"/>
      <c r="CX166" s="1"/>
      <c r="DB166" s="1"/>
      <c r="DE166" s="60"/>
      <c r="DF166" s="1"/>
      <c r="DG166" s="1"/>
      <c r="DH166" s="60"/>
      <c r="DQ166" s="1"/>
      <c r="DU166" s="1"/>
      <c r="DZ166" s="1"/>
    </row>
    <row r="167" spans="2:130" ht="43.5" customHeight="1" x14ac:dyDescent="0.4">
      <c r="C167" s="349" t="str">
        <f>IF(ISBLANK('別紙B-1　総括表'!D19),"",'別紙B-1　総括表'!D19)</f>
        <v/>
      </c>
      <c r="D167" s="351"/>
      <c r="E167" s="351"/>
      <c r="F167" s="351"/>
      <c r="G167" s="351"/>
      <c r="H167" s="351"/>
      <c r="I167" s="351"/>
      <c r="J167" s="350"/>
      <c r="K167" s="445" t="str">
        <f>IF(ISBLANK('別紙B-1　総括表'!L19),"",'別紙B-1　総括表'!L19)</f>
        <v/>
      </c>
      <c r="L167" s="446"/>
      <c r="M167" s="446"/>
      <c r="N167" s="446"/>
      <c r="O167" s="446"/>
      <c r="P167" s="446"/>
      <c r="Q167" s="446"/>
      <c r="R167" s="446"/>
      <c r="S167" s="446"/>
      <c r="T167" s="446"/>
      <c r="U167" s="446"/>
      <c r="V167" s="446"/>
      <c r="W167" s="446"/>
      <c r="X167" s="446"/>
      <c r="Y167" s="446"/>
      <c r="Z167" s="447"/>
      <c r="AA167" s="312"/>
      <c r="AB167" s="313"/>
      <c r="AC167" s="313"/>
      <c r="AD167" s="313"/>
      <c r="AE167" s="351" t="str">
        <f>IF(ISBLANK('別紙B-1　総括表'!AF19),"",'別紙B-1　総括表'!AF19)</f>
        <v/>
      </c>
      <c r="AF167" s="351"/>
      <c r="AG167" s="350"/>
      <c r="AH167" s="312"/>
      <c r="AI167" s="313"/>
      <c r="AJ167" s="313"/>
      <c r="AK167" s="313"/>
      <c r="AL167" s="351" t="str">
        <f>IF(ISBLANK(AE167),"",AE167)</f>
        <v/>
      </c>
      <c r="AM167" s="351"/>
      <c r="AN167" s="350"/>
      <c r="CL167" s="60"/>
      <c r="CM167" s="60"/>
      <c r="CP167" s="60"/>
      <c r="CQ167" s="60"/>
      <c r="CU167" s="60"/>
      <c r="CV167" s="60"/>
      <c r="CX167" s="1"/>
      <c r="DB167" s="1"/>
      <c r="DE167" s="60"/>
      <c r="DF167" s="1"/>
      <c r="DG167" s="1"/>
      <c r="DH167" s="60"/>
      <c r="DQ167" s="1"/>
      <c r="DU167" s="1"/>
      <c r="DZ167" s="1"/>
    </row>
    <row r="168" spans="2:130" ht="33.75" hidden="1" customHeight="1" outlineLevel="1" x14ac:dyDescent="0.4">
      <c r="C168" s="349" t="str">
        <f>IF(ISBLANK('別紙B-1　総括表'!D20),"",'別紙B-1　総括表'!D20)</f>
        <v/>
      </c>
      <c r="D168" s="351"/>
      <c r="E168" s="351"/>
      <c r="F168" s="351"/>
      <c r="G168" s="351"/>
      <c r="H168" s="351"/>
      <c r="I168" s="351"/>
      <c r="J168" s="350"/>
      <c r="K168" s="445" t="str">
        <f>IF(ISBLANK('別紙B-1　総括表'!L20),"",'別紙B-1　総括表'!L20)</f>
        <v/>
      </c>
      <c r="L168" s="446"/>
      <c r="M168" s="446"/>
      <c r="N168" s="446"/>
      <c r="O168" s="446"/>
      <c r="P168" s="446"/>
      <c r="Q168" s="446"/>
      <c r="R168" s="446"/>
      <c r="S168" s="446"/>
      <c r="T168" s="446"/>
      <c r="U168" s="446"/>
      <c r="V168" s="446"/>
      <c r="W168" s="446"/>
      <c r="X168" s="446"/>
      <c r="Y168" s="446"/>
      <c r="Z168" s="447"/>
      <c r="AA168" s="312"/>
      <c r="AB168" s="313"/>
      <c r="AC168" s="313"/>
      <c r="AD168" s="313"/>
      <c r="AE168" s="351" t="str">
        <f>IF(ISBLANK('別紙B-1　総括表'!AF20),"",'別紙B-1　総括表'!AF20)</f>
        <v/>
      </c>
      <c r="AF168" s="351"/>
      <c r="AG168" s="350"/>
      <c r="AH168" s="312"/>
      <c r="AI168" s="313"/>
      <c r="AJ168" s="313"/>
      <c r="AK168" s="313"/>
      <c r="AL168" s="351" t="str">
        <f>IF(ISBLANK(AE168),"",AE168)</f>
        <v/>
      </c>
      <c r="AM168" s="351"/>
      <c r="AN168" s="350"/>
      <c r="CL168" s="60"/>
      <c r="CM168" s="60"/>
      <c r="CP168" s="60"/>
      <c r="CQ168" s="60"/>
      <c r="CU168" s="60"/>
      <c r="CV168" s="60"/>
      <c r="CX168" s="1"/>
      <c r="DB168" s="1"/>
      <c r="DE168" s="60"/>
      <c r="DF168" s="1"/>
      <c r="DG168" s="1"/>
      <c r="DH168" s="60"/>
      <c r="DQ168" s="1"/>
      <c r="DU168" s="1"/>
      <c r="DZ168" s="1"/>
    </row>
    <row r="169" spans="2:130" ht="17.25" customHeight="1" collapsed="1" x14ac:dyDescent="0.4">
      <c r="C169" s="1" t="s">
        <v>405</v>
      </c>
      <c r="CL169" s="60"/>
      <c r="CM169" s="60"/>
      <c r="CP169" s="60"/>
      <c r="CQ169" s="60"/>
      <c r="CU169" s="60"/>
      <c r="CV169" s="60"/>
      <c r="CX169" s="1"/>
      <c r="DB169" s="1"/>
      <c r="DE169" s="60"/>
      <c r="DF169" s="1"/>
      <c r="DG169" s="1"/>
      <c r="DH169" s="60"/>
      <c r="DQ169" s="1"/>
      <c r="DU169" s="1"/>
      <c r="DZ169" s="1"/>
    </row>
    <row r="170" spans="2:130" s="91" customFormat="1" ht="17.25" customHeight="1" x14ac:dyDescent="0.4">
      <c r="C170" s="260" t="s">
        <v>855</v>
      </c>
    </row>
    <row r="171" spans="2:130" ht="16.5" customHeight="1" x14ac:dyDescent="0.4">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CL171" s="60"/>
      <c r="CM171" s="60"/>
      <c r="CP171" s="60"/>
      <c r="CQ171" s="60"/>
      <c r="CU171" s="60"/>
      <c r="CV171" s="60"/>
      <c r="CX171" s="1"/>
      <c r="DB171" s="1"/>
      <c r="DE171" s="60"/>
      <c r="DF171" s="1"/>
      <c r="DG171" s="1"/>
      <c r="DH171" s="60"/>
      <c r="DQ171" s="1"/>
      <c r="DU171" s="1"/>
      <c r="DZ171" s="1"/>
    </row>
    <row r="172" spans="2:130" ht="22.5" customHeight="1" x14ac:dyDescent="0.4">
      <c r="B172" s="8" t="s">
        <v>476</v>
      </c>
      <c r="P172" s="3"/>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CL172" s="60"/>
      <c r="CM172" s="60"/>
      <c r="CP172" s="60"/>
      <c r="CQ172" s="60"/>
      <c r="CU172" s="60"/>
      <c r="CV172" s="60"/>
      <c r="CX172" s="1"/>
      <c r="DB172" s="1"/>
      <c r="DE172" s="60"/>
      <c r="DF172" s="1"/>
      <c r="DG172" s="1"/>
      <c r="DH172" s="60"/>
      <c r="DQ172" s="1"/>
      <c r="DU172" s="1"/>
      <c r="DZ172" s="1"/>
    </row>
    <row r="173" spans="2:130" ht="17.25" customHeight="1" x14ac:dyDescent="0.4">
      <c r="C173" s="316" t="s">
        <v>306</v>
      </c>
      <c r="D173" s="316"/>
      <c r="E173" s="316"/>
      <c r="F173" s="316"/>
      <c r="G173" s="316"/>
      <c r="H173" s="316"/>
      <c r="I173" s="316"/>
      <c r="J173" s="316"/>
      <c r="K173" s="341" t="s">
        <v>301</v>
      </c>
      <c r="L173" s="341"/>
      <c r="M173" s="341"/>
      <c r="N173" s="341"/>
      <c r="O173" s="341"/>
      <c r="P173" s="341"/>
      <c r="Q173" s="341"/>
      <c r="R173" s="341"/>
      <c r="S173" s="341"/>
      <c r="T173" s="341"/>
      <c r="U173" s="341"/>
      <c r="V173" s="341"/>
      <c r="W173" s="341"/>
      <c r="X173" s="341"/>
      <c r="Y173" s="341"/>
      <c r="Z173" s="342"/>
      <c r="AA173" s="448" t="s">
        <v>304</v>
      </c>
      <c r="AB173" s="448"/>
      <c r="AC173" s="448"/>
      <c r="AD173" s="448"/>
      <c r="AE173" s="448"/>
      <c r="AF173" s="448"/>
      <c r="AG173" s="448"/>
      <c r="AH173" s="448"/>
      <c r="AI173" s="448" t="s">
        <v>313</v>
      </c>
      <c r="AJ173" s="448"/>
      <c r="AK173" s="448"/>
      <c r="AL173" s="448"/>
      <c r="AM173" s="448"/>
      <c r="AN173" s="448"/>
      <c r="AO173" s="448"/>
      <c r="BJ173" s="60"/>
      <c r="BK173" s="60"/>
      <c r="BL173" s="1"/>
      <c r="BM173" s="1"/>
      <c r="BP173" s="2"/>
      <c r="CL173" s="60"/>
      <c r="CM173" s="60"/>
      <c r="CP173" s="60"/>
      <c r="CQ173" s="60"/>
      <c r="CU173" s="60"/>
      <c r="CV173" s="60"/>
      <c r="CX173" s="1"/>
      <c r="DB173" s="1"/>
      <c r="DE173" s="60"/>
      <c r="DF173" s="1"/>
      <c r="DG173" s="1"/>
      <c r="DH173" s="60"/>
      <c r="DQ173" s="1"/>
      <c r="DU173" s="1"/>
      <c r="DZ173" s="1"/>
    </row>
    <row r="174" spans="2:130" ht="17.25" customHeight="1" x14ac:dyDescent="0.4">
      <c r="C174" s="316"/>
      <c r="D174" s="316"/>
      <c r="E174" s="316"/>
      <c r="F174" s="316"/>
      <c r="G174" s="316"/>
      <c r="H174" s="316"/>
      <c r="I174" s="316"/>
      <c r="J174" s="316"/>
      <c r="K174" s="341" t="str">
        <f>AA166</f>
        <v>現状値（令和　年度）</v>
      </c>
      <c r="L174" s="341"/>
      <c r="M174" s="341"/>
      <c r="N174" s="341"/>
      <c r="O174" s="341"/>
      <c r="P174" s="341"/>
      <c r="Q174" s="341"/>
      <c r="R174" s="342"/>
      <c r="S174" s="340" t="str">
        <f>AH166</f>
        <v>目標値（令和　年度）</v>
      </c>
      <c r="T174" s="341"/>
      <c r="U174" s="341"/>
      <c r="V174" s="341"/>
      <c r="W174" s="341"/>
      <c r="X174" s="341"/>
      <c r="Y174" s="341"/>
      <c r="Z174" s="342"/>
      <c r="AA174" s="448"/>
      <c r="AB174" s="448"/>
      <c r="AC174" s="448"/>
      <c r="AD174" s="448"/>
      <c r="AE174" s="448"/>
      <c r="AF174" s="448"/>
      <c r="AG174" s="448"/>
      <c r="AH174" s="448"/>
      <c r="AI174" s="448"/>
      <c r="AJ174" s="448"/>
      <c r="AK174" s="448"/>
      <c r="AL174" s="448"/>
      <c r="AM174" s="448"/>
      <c r="AN174" s="448"/>
      <c r="AO174" s="448"/>
      <c r="AP174" s="60"/>
      <c r="AQ174" s="60"/>
      <c r="AR174" s="60"/>
      <c r="BJ174" s="60"/>
      <c r="BK174" s="60"/>
      <c r="BS174" s="459" t="s">
        <v>426</v>
      </c>
      <c r="BT174" s="460"/>
      <c r="BU174" s="444" t="s">
        <v>424</v>
      </c>
      <c r="BV174" s="444"/>
      <c r="BW174" s="444"/>
      <c r="BX174" s="444" t="s">
        <v>425</v>
      </c>
      <c r="BY174" s="444"/>
      <c r="BZ174" s="444"/>
      <c r="CA174" s="444"/>
      <c r="CB174" s="444"/>
      <c r="CL174" s="60"/>
      <c r="CM174" s="60"/>
      <c r="CP174" s="60"/>
      <c r="CQ174" s="60"/>
      <c r="CU174" s="60"/>
      <c r="CV174" s="60"/>
      <c r="CX174" s="1"/>
      <c r="DB174" s="1"/>
      <c r="DE174" s="60"/>
      <c r="DF174" s="1"/>
      <c r="DG174" s="1"/>
      <c r="DH174" s="60"/>
      <c r="DQ174" s="1"/>
      <c r="DU174" s="1"/>
      <c r="DZ174" s="1"/>
    </row>
    <row r="175" spans="2:130" ht="19.5" customHeight="1" x14ac:dyDescent="0.4">
      <c r="C175" s="449" t="str">
        <f>IF(ISBLANK('別紙B-1　総括表'!V9),"",'別紙B-1　総括表'!V9)</f>
        <v/>
      </c>
      <c r="D175" s="449"/>
      <c r="E175" s="449"/>
      <c r="F175" s="449"/>
      <c r="G175" s="449"/>
      <c r="H175" s="449"/>
      <c r="I175" s="449"/>
      <c r="J175" s="449"/>
      <c r="K175" s="450"/>
      <c r="L175" s="451"/>
      <c r="M175" s="451"/>
      <c r="N175" s="451"/>
      <c r="O175" s="451"/>
      <c r="P175" s="451"/>
      <c r="Q175" s="454" t="s">
        <v>179</v>
      </c>
      <c r="R175" s="455"/>
      <c r="S175" s="450"/>
      <c r="T175" s="451"/>
      <c r="U175" s="451"/>
      <c r="V175" s="451"/>
      <c r="W175" s="451"/>
      <c r="X175" s="451"/>
      <c r="Y175" s="454" t="s">
        <v>179</v>
      </c>
      <c r="Z175" s="455"/>
      <c r="AA175" s="456"/>
      <c r="AB175" s="456"/>
      <c r="AC175" s="456"/>
      <c r="AD175" s="456"/>
      <c r="AE175" s="456"/>
      <c r="AF175" s="456"/>
      <c r="AG175" s="456"/>
      <c r="AH175" s="456"/>
      <c r="AI175" s="361"/>
      <c r="AJ175" s="361"/>
      <c r="AK175" s="361"/>
      <c r="AL175" s="361"/>
      <c r="AM175" s="361"/>
      <c r="AN175" s="361"/>
      <c r="AO175" s="361"/>
      <c r="AP175" s="60"/>
      <c r="AQ175" s="72"/>
      <c r="AR175" s="73"/>
      <c r="BJ175" s="60"/>
      <c r="BK175" s="60"/>
      <c r="BS175" s="457" t="str">
        <f>IF((BU175&gt;BX175),"○","×")</f>
        <v>×</v>
      </c>
      <c r="BT175" s="458"/>
      <c r="BU175" s="394"/>
      <c r="BV175" s="394"/>
      <c r="BW175" s="394"/>
      <c r="BX175" s="394"/>
      <c r="BY175" s="394"/>
      <c r="BZ175" s="394"/>
      <c r="CA175" s="394"/>
      <c r="CB175" s="394"/>
      <c r="CL175" s="60"/>
      <c r="CM175" s="60"/>
      <c r="CP175" s="60"/>
      <c r="CQ175" s="60"/>
      <c r="CU175" s="60"/>
      <c r="CV175" s="60"/>
      <c r="CX175" s="1"/>
      <c r="DB175" s="1"/>
      <c r="DE175" s="60"/>
      <c r="DF175" s="1"/>
      <c r="DG175" s="1"/>
      <c r="DH175" s="60"/>
      <c r="DQ175" s="1"/>
      <c r="DU175" s="1"/>
      <c r="DZ175" s="1"/>
    </row>
    <row r="176" spans="2:130" s="60" customFormat="1" ht="19.5" customHeight="1" x14ac:dyDescent="0.4">
      <c r="C176" s="449"/>
      <c r="D176" s="449"/>
      <c r="E176" s="449"/>
      <c r="F176" s="449"/>
      <c r="G176" s="449"/>
      <c r="H176" s="449"/>
      <c r="I176" s="449"/>
      <c r="J176" s="449"/>
      <c r="K176" s="452"/>
      <c r="L176" s="453"/>
      <c r="M176" s="453"/>
      <c r="N176" s="453"/>
      <c r="O176" s="453"/>
      <c r="P176" s="453"/>
      <c r="Q176" s="400"/>
      <c r="R176" s="401"/>
      <c r="S176" s="452"/>
      <c r="T176" s="453"/>
      <c r="U176" s="453"/>
      <c r="V176" s="453"/>
      <c r="W176" s="453"/>
      <c r="X176" s="453"/>
      <c r="Y176" s="400"/>
      <c r="Z176" s="401"/>
      <c r="AA176" s="456"/>
      <c r="AB176" s="456"/>
      <c r="AC176" s="456"/>
      <c r="AD176" s="456"/>
      <c r="AE176" s="456"/>
      <c r="AF176" s="456"/>
      <c r="AG176" s="456"/>
      <c r="AH176" s="456"/>
      <c r="AI176" s="361"/>
      <c r="AJ176" s="361"/>
      <c r="AK176" s="361"/>
      <c r="AL176" s="361"/>
      <c r="AM176" s="361"/>
      <c r="AN176" s="361"/>
      <c r="AO176" s="361"/>
      <c r="AQ176" s="74"/>
      <c r="AR176" s="75"/>
      <c r="BQ176" s="69"/>
      <c r="BR176" s="69"/>
      <c r="BS176" s="70"/>
      <c r="BT176" s="70"/>
      <c r="BU176" s="70"/>
      <c r="BV176" s="70"/>
      <c r="BW176" s="70"/>
      <c r="BX176" s="70"/>
      <c r="BY176" s="70"/>
      <c r="BZ176" s="70"/>
    </row>
    <row r="177" spans="1:130" s="60" customFormat="1" ht="19.5" customHeight="1" x14ac:dyDescent="0.4">
      <c r="B177" s="5"/>
      <c r="C177" s="83" t="s">
        <v>450</v>
      </c>
      <c r="D177" s="84" t="s">
        <v>451</v>
      </c>
      <c r="E177" s="81"/>
      <c r="F177" s="81"/>
      <c r="G177" s="81"/>
      <c r="H177" s="81"/>
      <c r="I177" s="81"/>
      <c r="J177" s="81"/>
      <c r="K177" s="82"/>
      <c r="L177" s="71"/>
      <c r="M177" s="71"/>
      <c r="N177" s="71"/>
      <c r="O177" s="71"/>
      <c r="P177" s="71"/>
      <c r="Q177" s="67"/>
      <c r="R177" s="67"/>
      <c r="S177" s="71"/>
      <c r="T177" s="71"/>
      <c r="U177" s="71"/>
      <c r="V177" s="71"/>
      <c r="W177" s="71"/>
      <c r="X177" s="71"/>
      <c r="Y177" s="67"/>
      <c r="Z177" s="67"/>
      <c r="AA177" s="67"/>
      <c r="AB177" s="67"/>
      <c r="AC177" s="67"/>
      <c r="AD177" s="67"/>
      <c r="AE177" s="67"/>
      <c r="AF177" s="67"/>
      <c r="AG177" s="67"/>
      <c r="AH177" s="67"/>
      <c r="AI177" s="67"/>
      <c r="AJ177" s="67"/>
      <c r="AK177" s="67"/>
      <c r="AL177" s="67"/>
      <c r="AM177" s="67"/>
      <c r="AN177" s="67"/>
      <c r="AO177" s="67"/>
      <c r="AP177" s="28"/>
      <c r="AQ177" s="76"/>
      <c r="AR177" s="77"/>
      <c r="AS177" s="28"/>
      <c r="BQ177" s="69"/>
      <c r="BR177" s="69"/>
      <c r="BS177" s="70"/>
      <c r="BT177" s="70"/>
      <c r="BU177" s="70"/>
      <c r="BV177" s="70"/>
      <c r="BW177" s="70"/>
      <c r="BX177" s="70"/>
      <c r="BY177" s="70"/>
      <c r="BZ177" s="70"/>
    </row>
    <row r="178" spans="1:130" s="60" customFormat="1" ht="19.5" customHeight="1" x14ac:dyDescent="0.4">
      <c r="B178" s="5"/>
      <c r="C178" s="85" t="s">
        <v>450</v>
      </c>
      <c r="D178" s="86" t="s">
        <v>452</v>
      </c>
      <c r="E178" s="81"/>
      <c r="F178" s="81"/>
      <c r="G178" s="81"/>
      <c r="H178" s="81"/>
      <c r="I178" s="81"/>
      <c r="J178" s="81"/>
      <c r="K178" s="82"/>
      <c r="L178" s="71"/>
      <c r="M178" s="71"/>
      <c r="N178" s="71"/>
      <c r="O178" s="71"/>
      <c r="P178" s="71"/>
      <c r="Q178" s="67"/>
      <c r="R178" s="67"/>
      <c r="S178" s="71"/>
      <c r="T178" s="71"/>
      <c r="U178" s="71"/>
      <c r="V178" s="71"/>
      <c r="W178" s="71"/>
      <c r="X178" s="71"/>
      <c r="Y178" s="67"/>
      <c r="Z178" s="67"/>
      <c r="AA178" s="67"/>
      <c r="AB178" s="67"/>
      <c r="AC178" s="67"/>
      <c r="AD178" s="67"/>
      <c r="AE178" s="67"/>
      <c r="AF178" s="67"/>
      <c r="AG178" s="67"/>
      <c r="AH178" s="67"/>
      <c r="AI178" s="67"/>
      <c r="AJ178" s="67"/>
      <c r="AK178" s="67"/>
      <c r="AL178" s="67"/>
      <c r="AM178" s="67"/>
      <c r="AN178" s="67"/>
      <c r="AO178" s="67"/>
      <c r="AP178" s="28"/>
      <c r="AQ178" s="76"/>
      <c r="AR178" s="77"/>
      <c r="AS178" s="28"/>
      <c r="BQ178" s="69"/>
      <c r="BR178" s="69"/>
      <c r="BS178" s="70"/>
      <c r="BT178" s="70"/>
      <c r="BU178" s="70"/>
      <c r="BV178" s="70"/>
      <c r="BW178" s="70"/>
      <c r="BX178" s="70"/>
      <c r="BY178" s="70"/>
      <c r="BZ178" s="70"/>
    </row>
    <row r="179" spans="1:130" s="60" customFormat="1" ht="18" customHeight="1" x14ac:dyDescent="0.4">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7"/>
      <c r="BM179" s="67"/>
      <c r="BN179" s="66"/>
      <c r="BO179" s="66"/>
      <c r="BP179" s="66"/>
      <c r="BQ179" s="66"/>
    </row>
    <row r="180" spans="1:130" ht="18.75" customHeight="1" x14ac:dyDescent="0.4">
      <c r="C180" s="343" t="s">
        <v>2</v>
      </c>
      <c r="D180" s="344"/>
      <c r="E180" s="344"/>
      <c r="F180" s="344"/>
      <c r="G180" s="344"/>
      <c r="H180" s="344"/>
      <c r="I180" s="345"/>
      <c r="J180" s="343" t="s">
        <v>9</v>
      </c>
      <c r="K180" s="344"/>
      <c r="L180" s="344"/>
      <c r="M180" s="345"/>
      <c r="N180" s="464" t="s">
        <v>11</v>
      </c>
      <c r="O180" s="465"/>
      <c r="P180" s="343" t="s">
        <v>7</v>
      </c>
      <c r="Q180" s="344"/>
      <c r="R180" s="344"/>
      <c r="S180" s="345"/>
      <c r="T180" s="449" t="s">
        <v>464</v>
      </c>
      <c r="U180" s="449"/>
      <c r="V180" s="449"/>
      <c r="W180" s="449"/>
      <c r="X180" s="449"/>
      <c r="Y180" s="449"/>
      <c r="Z180" s="449"/>
      <c r="AA180" s="449"/>
      <c r="AB180" s="449"/>
      <c r="AC180" s="449"/>
      <c r="AD180" s="449"/>
      <c r="AE180" s="449"/>
      <c r="AF180" s="449"/>
      <c r="AG180" s="471" t="s">
        <v>3</v>
      </c>
      <c r="AH180" s="472"/>
      <c r="AI180" s="472"/>
      <c r="AJ180" s="472"/>
      <c r="AK180" s="473"/>
      <c r="AL180" s="316" t="s">
        <v>189</v>
      </c>
      <c r="AM180" s="316"/>
      <c r="AN180" s="316"/>
      <c r="AO180" s="316"/>
      <c r="AP180" s="316"/>
      <c r="AQ180" s="316"/>
      <c r="AR180" s="316"/>
      <c r="AS180" s="316"/>
      <c r="AT180" s="343" t="s">
        <v>6</v>
      </c>
      <c r="AU180" s="344"/>
      <c r="AV180" s="344"/>
      <c r="AW180" s="344"/>
      <c r="AX180" s="510"/>
      <c r="AY180" s="504" t="s">
        <v>10</v>
      </c>
      <c r="AZ180" s="505"/>
      <c r="BA180" s="506"/>
      <c r="BB180" s="481" t="s">
        <v>709</v>
      </c>
      <c r="BC180" s="485"/>
      <c r="BD180" s="485"/>
      <c r="BE180" s="482"/>
      <c r="BF180" s="496" t="s">
        <v>449</v>
      </c>
      <c r="BG180" s="497"/>
      <c r="BH180" s="336" t="s">
        <v>152</v>
      </c>
      <c r="BI180" s="337"/>
      <c r="BJ180" s="337"/>
      <c r="BK180" s="461"/>
      <c r="CL180" s="60"/>
      <c r="CM180" s="60"/>
      <c r="CP180" s="60"/>
      <c r="CQ180" s="60"/>
      <c r="CU180" s="60"/>
      <c r="CV180" s="60"/>
      <c r="CX180" s="1"/>
      <c r="DB180" s="1"/>
      <c r="DE180" s="60"/>
      <c r="DF180" s="1"/>
      <c r="DG180" s="1"/>
      <c r="DH180" s="60"/>
      <c r="DQ180" s="1"/>
      <c r="DU180" s="1"/>
      <c r="DZ180" s="1"/>
    </row>
    <row r="181" spans="1:130" ht="18" customHeight="1" x14ac:dyDescent="0.4">
      <c r="C181" s="346"/>
      <c r="D181" s="347"/>
      <c r="E181" s="347"/>
      <c r="F181" s="347"/>
      <c r="G181" s="347"/>
      <c r="H181" s="347"/>
      <c r="I181" s="348"/>
      <c r="J181" s="346"/>
      <c r="K181" s="347"/>
      <c r="L181" s="347"/>
      <c r="M181" s="348"/>
      <c r="N181" s="466"/>
      <c r="O181" s="467"/>
      <c r="P181" s="346"/>
      <c r="Q181" s="347"/>
      <c r="R181" s="347"/>
      <c r="S181" s="348"/>
      <c r="T181" s="477" t="s">
        <v>421</v>
      </c>
      <c r="U181" s="477"/>
      <c r="V181" s="477"/>
      <c r="W181" s="478"/>
      <c r="X181" s="455" t="s">
        <v>188</v>
      </c>
      <c r="Y181" s="455"/>
      <c r="Z181" s="477"/>
      <c r="AA181" s="477"/>
      <c r="AB181" s="479" t="s">
        <v>190</v>
      </c>
      <c r="AC181" s="479"/>
      <c r="AD181" s="479"/>
      <c r="AE181" s="479"/>
      <c r="AF181" s="479"/>
      <c r="AG181" s="474"/>
      <c r="AH181" s="475"/>
      <c r="AI181" s="475"/>
      <c r="AJ181" s="475"/>
      <c r="AK181" s="476"/>
      <c r="AL181" s="346" t="s">
        <v>462</v>
      </c>
      <c r="AM181" s="347"/>
      <c r="AN181" s="347"/>
      <c r="AO181" s="348"/>
      <c r="AP181" s="346" t="s">
        <v>463</v>
      </c>
      <c r="AQ181" s="347"/>
      <c r="AR181" s="347"/>
      <c r="AS181" s="348"/>
      <c r="AT181" s="346"/>
      <c r="AU181" s="347"/>
      <c r="AV181" s="347"/>
      <c r="AW181" s="347"/>
      <c r="AX181" s="511"/>
      <c r="AY181" s="507"/>
      <c r="AZ181" s="508"/>
      <c r="BA181" s="509"/>
      <c r="BB181" s="483"/>
      <c r="BC181" s="486"/>
      <c r="BD181" s="486"/>
      <c r="BE181" s="484"/>
      <c r="BF181" s="498"/>
      <c r="BG181" s="499"/>
      <c r="BH181" s="338"/>
      <c r="BI181" s="339"/>
      <c r="BJ181" s="339"/>
      <c r="BK181" s="462"/>
      <c r="BS181" s="50" t="s">
        <v>403</v>
      </c>
      <c r="CL181" s="60"/>
      <c r="CM181" s="60"/>
      <c r="CP181" s="60"/>
      <c r="CQ181" s="60"/>
      <c r="CU181" s="60"/>
      <c r="CV181" s="60"/>
      <c r="CX181" s="1"/>
      <c r="DB181" s="1"/>
      <c r="DE181" s="60"/>
      <c r="DF181" s="1"/>
      <c r="DG181" s="1"/>
      <c r="DH181" s="60"/>
      <c r="DQ181" s="1"/>
      <c r="DU181" s="1"/>
      <c r="DZ181" s="1"/>
    </row>
    <row r="182" spans="1:130" ht="18" customHeight="1" x14ac:dyDescent="0.4">
      <c r="C182" s="321"/>
      <c r="D182" s="321"/>
      <c r="E182" s="321"/>
      <c r="F182" s="321"/>
      <c r="G182" s="321"/>
      <c r="H182" s="321"/>
      <c r="I182" s="321"/>
      <c r="J182" s="312"/>
      <c r="K182" s="313"/>
      <c r="L182" s="313"/>
      <c r="M182" s="79"/>
      <c r="N182" s="412"/>
      <c r="O182" s="412"/>
      <c r="P182" s="413"/>
      <c r="Q182" s="414"/>
      <c r="R182" s="414"/>
      <c r="S182" s="414"/>
      <c r="T182" s="437"/>
      <c r="U182" s="437"/>
      <c r="V182" s="437"/>
      <c r="W182" s="441"/>
      <c r="X182" s="442"/>
      <c r="Y182" s="442"/>
      <c r="Z182" s="437"/>
      <c r="AA182" s="437"/>
      <c r="AB182" s="443">
        <f t="shared" ref="AB182:AB187" si="12">T182+X182</f>
        <v>0</v>
      </c>
      <c r="AC182" s="443"/>
      <c r="AD182" s="443"/>
      <c r="AE182" s="443"/>
      <c r="AF182" s="443"/>
      <c r="AG182" s="432"/>
      <c r="AH182" s="433"/>
      <c r="AI182" s="433"/>
      <c r="AJ182" s="433"/>
      <c r="AK182" s="442"/>
      <c r="AL182" s="437"/>
      <c r="AM182" s="437"/>
      <c r="AN182" s="437"/>
      <c r="AO182" s="437"/>
      <c r="AP182" s="437"/>
      <c r="AQ182" s="437"/>
      <c r="AR182" s="437"/>
      <c r="AS182" s="437"/>
      <c r="AT182" s="438">
        <f t="shared" ref="AT182:AT187" si="13">AB182-AL182-AP182</f>
        <v>0</v>
      </c>
      <c r="AU182" s="439"/>
      <c r="AV182" s="439"/>
      <c r="AW182" s="439"/>
      <c r="AX182" s="440"/>
      <c r="AY182" s="306"/>
      <c r="AZ182" s="307"/>
      <c r="BA182" s="308"/>
      <c r="BB182" s="434"/>
      <c r="BC182" s="435"/>
      <c r="BD182" s="435"/>
      <c r="BE182" s="436"/>
      <c r="BF182" s="500"/>
      <c r="BG182" s="501"/>
      <c r="BH182" s="434"/>
      <c r="BI182" s="435"/>
      <c r="BJ182" s="435"/>
      <c r="BK182" s="436"/>
      <c r="BS182" s="51">
        <f>IF(P182='リスト（削除不可）'!$H$2,'リスト（削除不可）'!$I$2,IF(P182='リスト（削除不可）'!$H$3,'リスト（削除不可）'!$I$3,'リスト（削除不可）'!$I$4))</f>
        <v>0.8666666666666667</v>
      </c>
      <c r="BT182" s="52">
        <f t="shared" ref="BT182:BT187" si="14">P182*AG182-AL182</f>
        <v>0</v>
      </c>
      <c r="BU182" s="52">
        <f t="shared" ref="BU182:BU187" si="15">(AL182+AP182)*BS182-AL182</f>
        <v>0</v>
      </c>
      <c r="BW182" s="53"/>
      <c r="BY182" s="53"/>
      <c r="CL182" s="60"/>
      <c r="CM182" s="60"/>
      <c r="CP182" s="60"/>
      <c r="CQ182" s="60"/>
      <c r="CU182" s="60"/>
      <c r="CV182" s="60"/>
      <c r="CX182" s="1"/>
      <c r="DB182" s="1"/>
      <c r="DE182" s="60"/>
      <c r="DF182" s="1"/>
      <c r="DG182" s="1"/>
      <c r="DH182" s="60"/>
      <c r="DQ182" s="1"/>
      <c r="DU182" s="1"/>
      <c r="DZ182" s="1"/>
    </row>
    <row r="183" spans="1:130" ht="18" customHeight="1" x14ac:dyDescent="0.4">
      <c r="C183" s="321"/>
      <c r="D183" s="321"/>
      <c r="E183" s="321"/>
      <c r="F183" s="321"/>
      <c r="G183" s="321"/>
      <c r="H183" s="321"/>
      <c r="I183" s="321"/>
      <c r="J183" s="312"/>
      <c r="K183" s="313"/>
      <c r="L183" s="313"/>
      <c r="M183" s="79"/>
      <c r="N183" s="412"/>
      <c r="O183" s="412"/>
      <c r="P183" s="413"/>
      <c r="Q183" s="414"/>
      <c r="R183" s="414"/>
      <c r="S183" s="414"/>
      <c r="T183" s="437"/>
      <c r="U183" s="437"/>
      <c r="V183" s="437"/>
      <c r="W183" s="441"/>
      <c r="X183" s="442"/>
      <c r="Y183" s="442"/>
      <c r="Z183" s="437"/>
      <c r="AA183" s="437"/>
      <c r="AB183" s="443">
        <f t="shared" si="12"/>
        <v>0</v>
      </c>
      <c r="AC183" s="443"/>
      <c r="AD183" s="443"/>
      <c r="AE183" s="443"/>
      <c r="AF183" s="443"/>
      <c r="AG183" s="432"/>
      <c r="AH183" s="433"/>
      <c r="AI183" s="433"/>
      <c r="AJ183" s="433"/>
      <c r="AK183" s="433"/>
      <c r="AL183" s="437"/>
      <c r="AM183" s="437"/>
      <c r="AN183" s="437"/>
      <c r="AO183" s="437"/>
      <c r="AP183" s="437"/>
      <c r="AQ183" s="437"/>
      <c r="AR183" s="437"/>
      <c r="AS183" s="437"/>
      <c r="AT183" s="438">
        <f t="shared" si="13"/>
        <v>0</v>
      </c>
      <c r="AU183" s="439"/>
      <c r="AV183" s="439"/>
      <c r="AW183" s="439"/>
      <c r="AX183" s="440"/>
      <c r="AY183" s="306"/>
      <c r="AZ183" s="307"/>
      <c r="BA183" s="308"/>
      <c r="BB183" s="434"/>
      <c r="BC183" s="435"/>
      <c r="BD183" s="435"/>
      <c r="BE183" s="436"/>
      <c r="BF183" s="500"/>
      <c r="BG183" s="501"/>
      <c r="BH183" s="434"/>
      <c r="BI183" s="435"/>
      <c r="BJ183" s="435"/>
      <c r="BK183" s="436"/>
      <c r="BS183" s="51">
        <f>IF(P183='リスト（削除不可）'!$H$2,'リスト（削除不可）'!$I$2,IF(P183='リスト（削除不可）'!$H$3,'リスト（削除不可）'!$I$3,'リスト（削除不可）'!$I$4))</f>
        <v>0.8666666666666667</v>
      </c>
      <c r="BT183" s="52">
        <f t="shared" si="14"/>
        <v>0</v>
      </c>
      <c r="BU183" s="52">
        <f t="shared" si="15"/>
        <v>0</v>
      </c>
      <c r="BW183" s="53"/>
      <c r="BY183" s="53"/>
      <c r="CL183" s="60"/>
      <c r="CM183" s="60"/>
      <c r="CP183" s="60"/>
      <c r="CQ183" s="60"/>
      <c r="CU183" s="60"/>
      <c r="CV183" s="60"/>
      <c r="CX183" s="1"/>
      <c r="DB183" s="1"/>
      <c r="DE183" s="60"/>
      <c r="DF183" s="1"/>
      <c r="DG183" s="1"/>
      <c r="DH183" s="60"/>
      <c r="DQ183" s="1"/>
      <c r="DU183" s="1"/>
      <c r="DZ183" s="1"/>
    </row>
    <row r="184" spans="1:130" ht="18" customHeight="1" x14ac:dyDescent="0.4">
      <c r="C184" s="321"/>
      <c r="D184" s="321"/>
      <c r="E184" s="321"/>
      <c r="F184" s="321"/>
      <c r="G184" s="321"/>
      <c r="H184" s="321"/>
      <c r="I184" s="321"/>
      <c r="J184" s="312"/>
      <c r="K184" s="313"/>
      <c r="L184" s="313"/>
      <c r="M184" s="79"/>
      <c r="N184" s="412"/>
      <c r="O184" s="412"/>
      <c r="P184" s="413"/>
      <c r="Q184" s="414"/>
      <c r="R184" s="414"/>
      <c r="S184" s="414"/>
      <c r="T184" s="437"/>
      <c r="U184" s="437"/>
      <c r="V184" s="437"/>
      <c r="W184" s="441"/>
      <c r="X184" s="442"/>
      <c r="Y184" s="442"/>
      <c r="Z184" s="437"/>
      <c r="AA184" s="437"/>
      <c r="AB184" s="443">
        <f t="shared" si="12"/>
        <v>0</v>
      </c>
      <c r="AC184" s="443"/>
      <c r="AD184" s="443"/>
      <c r="AE184" s="443"/>
      <c r="AF184" s="443"/>
      <c r="AG184" s="432"/>
      <c r="AH184" s="433"/>
      <c r="AI184" s="433"/>
      <c r="AJ184" s="433"/>
      <c r="AK184" s="433"/>
      <c r="AL184" s="437"/>
      <c r="AM184" s="437"/>
      <c r="AN184" s="437"/>
      <c r="AO184" s="437"/>
      <c r="AP184" s="437"/>
      <c r="AQ184" s="437"/>
      <c r="AR184" s="437"/>
      <c r="AS184" s="437"/>
      <c r="AT184" s="438">
        <f t="shared" si="13"/>
        <v>0</v>
      </c>
      <c r="AU184" s="439"/>
      <c r="AV184" s="439"/>
      <c r="AW184" s="439"/>
      <c r="AX184" s="440"/>
      <c r="AY184" s="306"/>
      <c r="AZ184" s="307"/>
      <c r="BA184" s="308"/>
      <c r="BB184" s="434"/>
      <c r="BC184" s="435"/>
      <c r="BD184" s="435"/>
      <c r="BE184" s="436"/>
      <c r="BF184" s="500"/>
      <c r="BG184" s="501"/>
      <c r="BH184" s="434"/>
      <c r="BI184" s="435"/>
      <c r="BJ184" s="435"/>
      <c r="BK184" s="436"/>
      <c r="BS184" s="51">
        <f>IF(P184='リスト（削除不可）'!$H$2,'リスト（削除不可）'!$I$2,IF(P184='リスト（削除不可）'!$H$3,'リスト（削除不可）'!$I$3,'リスト（削除不可）'!$I$4))</f>
        <v>0.8666666666666667</v>
      </c>
      <c r="BT184" s="52">
        <f t="shared" si="14"/>
        <v>0</v>
      </c>
      <c r="BU184" s="52">
        <f t="shared" si="15"/>
        <v>0</v>
      </c>
      <c r="BW184" s="53"/>
      <c r="BY184" s="53"/>
      <c r="CL184" s="60"/>
      <c r="CM184" s="60"/>
      <c r="CP184" s="60"/>
      <c r="CQ184" s="60"/>
      <c r="CU184" s="60"/>
      <c r="CV184" s="60"/>
      <c r="CX184" s="1"/>
      <c r="DB184" s="1"/>
      <c r="DE184" s="60"/>
      <c r="DF184" s="1"/>
      <c r="DG184" s="1"/>
      <c r="DH184" s="60"/>
      <c r="DQ184" s="1"/>
      <c r="DU184" s="1"/>
      <c r="DZ184" s="1"/>
    </row>
    <row r="185" spans="1:130" ht="18" customHeight="1" x14ac:dyDescent="0.4">
      <c r="C185" s="321"/>
      <c r="D185" s="321"/>
      <c r="E185" s="321"/>
      <c r="F185" s="321"/>
      <c r="G185" s="321"/>
      <c r="H185" s="321"/>
      <c r="I185" s="321"/>
      <c r="J185" s="312"/>
      <c r="K185" s="313"/>
      <c r="L185" s="313"/>
      <c r="M185" s="79"/>
      <c r="N185" s="412"/>
      <c r="O185" s="412"/>
      <c r="P185" s="413"/>
      <c r="Q185" s="414"/>
      <c r="R185" s="414"/>
      <c r="S185" s="414"/>
      <c r="T185" s="437"/>
      <c r="U185" s="437"/>
      <c r="V185" s="437"/>
      <c r="W185" s="441"/>
      <c r="X185" s="442"/>
      <c r="Y185" s="442"/>
      <c r="Z185" s="437"/>
      <c r="AA185" s="437"/>
      <c r="AB185" s="443">
        <f t="shared" si="12"/>
        <v>0</v>
      </c>
      <c r="AC185" s="443"/>
      <c r="AD185" s="443"/>
      <c r="AE185" s="443"/>
      <c r="AF185" s="443"/>
      <c r="AG185" s="432"/>
      <c r="AH185" s="433"/>
      <c r="AI185" s="433"/>
      <c r="AJ185" s="433"/>
      <c r="AK185" s="433"/>
      <c r="AL185" s="437"/>
      <c r="AM185" s="437"/>
      <c r="AN185" s="437"/>
      <c r="AO185" s="437"/>
      <c r="AP185" s="437"/>
      <c r="AQ185" s="437"/>
      <c r="AR185" s="437"/>
      <c r="AS185" s="437"/>
      <c r="AT185" s="438">
        <f t="shared" si="13"/>
        <v>0</v>
      </c>
      <c r="AU185" s="439"/>
      <c r="AV185" s="439"/>
      <c r="AW185" s="439"/>
      <c r="AX185" s="440"/>
      <c r="AY185" s="306"/>
      <c r="AZ185" s="307"/>
      <c r="BA185" s="308"/>
      <c r="BB185" s="434"/>
      <c r="BC185" s="435"/>
      <c r="BD185" s="435"/>
      <c r="BE185" s="436"/>
      <c r="BF185" s="500"/>
      <c r="BG185" s="501"/>
      <c r="BH185" s="434"/>
      <c r="BI185" s="435"/>
      <c r="BJ185" s="435"/>
      <c r="BK185" s="436"/>
      <c r="BS185" s="51">
        <f>IF(P185='リスト（削除不可）'!$H$2,'リスト（削除不可）'!$I$2,IF(P185='リスト（削除不可）'!$H$3,'リスト（削除不可）'!$I$3,'リスト（削除不可）'!$I$4))</f>
        <v>0.8666666666666667</v>
      </c>
      <c r="BT185" s="52">
        <f t="shared" si="14"/>
        <v>0</v>
      </c>
      <c r="BU185" s="52">
        <f t="shared" si="15"/>
        <v>0</v>
      </c>
      <c r="BW185" s="53"/>
      <c r="BY185" s="53"/>
      <c r="CL185" s="60"/>
      <c r="CM185" s="60"/>
      <c r="CP185" s="60"/>
      <c r="CQ185" s="60"/>
      <c r="CU185" s="60"/>
      <c r="CV185" s="60"/>
      <c r="CX185" s="1"/>
      <c r="DB185" s="1"/>
      <c r="DE185" s="60"/>
      <c r="DF185" s="1"/>
      <c r="DG185" s="1"/>
      <c r="DH185" s="60"/>
      <c r="DQ185" s="1"/>
      <c r="DU185" s="1"/>
      <c r="DZ185" s="1"/>
    </row>
    <row r="186" spans="1:130" ht="18" customHeight="1" x14ac:dyDescent="0.4">
      <c r="C186" s="321"/>
      <c r="D186" s="321"/>
      <c r="E186" s="321"/>
      <c r="F186" s="321"/>
      <c r="G186" s="321"/>
      <c r="H186" s="321"/>
      <c r="I186" s="321"/>
      <c r="J186" s="312"/>
      <c r="K186" s="313"/>
      <c r="L186" s="313"/>
      <c r="M186" s="79"/>
      <c r="N186" s="412"/>
      <c r="O186" s="412"/>
      <c r="P186" s="413"/>
      <c r="Q186" s="414"/>
      <c r="R186" s="414"/>
      <c r="S186" s="414"/>
      <c r="T186" s="437"/>
      <c r="U186" s="437"/>
      <c r="V186" s="437"/>
      <c r="W186" s="441"/>
      <c r="X186" s="442"/>
      <c r="Y186" s="442"/>
      <c r="Z186" s="437"/>
      <c r="AA186" s="437"/>
      <c r="AB186" s="443">
        <f t="shared" si="12"/>
        <v>0</v>
      </c>
      <c r="AC186" s="443"/>
      <c r="AD186" s="443"/>
      <c r="AE186" s="443"/>
      <c r="AF186" s="443"/>
      <c r="AG186" s="432"/>
      <c r="AH186" s="433"/>
      <c r="AI186" s="433"/>
      <c r="AJ186" s="433"/>
      <c r="AK186" s="433"/>
      <c r="AL186" s="437"/>
      <c r="AM186" s="437"/>
      <c r="AN186" s="437"/>
      <c r="AO186" s="437"/>
      <c r="AP186" s="437"/>
      <c r="AQ186" s="437"/>
      <c r="AR186" s="437"/>
      <c r="AS186" s="437"/>
      <c r="AT186" s="438">
        <f t="shared" si="13"/>
        <v>0</v>
      </c>
      <c r="AU186" s="439"/>
      <c r="AV186" s="439"/>
      <c r="AW186" s="439"/>
      <c r="AX186" s="440"/>
      <c r="AY186" s="306"/>
      <c r="AZ186" s="307"/>
      <c r="BA186" s="308"/>
      <c r="BB186" s="434"/>
      <c r="BC186" s="435"/>
      <c r="BD186" s="435"/>
      <c r="BE186" s="436"/>
      <c r="BF186" s="500"/>
      <c r="BG186" s="501"/>
      <c r="BH186" s="434"/>
      <c r="BI186" s="435"/>
      <c r="BJ186" s="435"/>
      <c r="BK186" s="436"/>
      <c r="BS186" s="51">
        <f>IF(P186='リスト（削除不可）'!$H$2,'リスト（削除不可）'!$I$2,IF(P186='リスト（削除不可）'!$H$3,'リスト（削除不可）'!$I$3,'リスト（削除不可）'!$I$4))</f>
        <v>0.8666666666666667</v>
      </c>
      <c r="BT186" s="52">
        <f t="shared" si="14"/>
        <v>0</v>
      </c>
      <c r="BU186" s="52">
        <f t="shared" si="15"/>
        <v>0</v>
      </c>
      <c r="BW186" s="53"/>
      <c r="BY186" s="53"/>
      <c r="CL186" s="60"/>
      <c r="CM186" s="60"/>
      <c r="CP186" s="60"/>
      <c r="CQ186" s="60"/>
      <c r="CU186" s="60"/>
      <c r="CV186" s="60"/>
      <c r="CX186" s="1"/>
      <c r="DB186" s="1"/>
      <c r="DE186" s="60"/>
      <c r="DF186" s="1"/>
      <c r="DG186" s="1"/>
      <c r="DH186" s="60"/>
      <c r="DQ186" s="1"/>
      <c r="DU186" s="1"/>
      <c r="DZ186" s="1"/>
    </row>
    <row r="187" spans="1:130" ht="18" customHeight="1" thickBot="1" x14ac:dyDescent="0.45">
      <c r="C187" s="422"/>
      <c r="D187" s="422"/>
      <c r="E187" s="422"/>
      <c r="F187" s="422"/>
      <c r="G187" s="422"/>
      <c r="H187" s="422"/>
      <c r="I187" s="422"/>
      <c r="J187" s="428"/>
      <c r="K187" s="429"/>
      <c r="L187" s="429"/>
      <c r="M187" s="80"/>
      <c r="N187" s="423"/>
      <c r="O187" s="423"/>
      <c r="P187" s="424"/>
      <c r="Q187" s="425"/>
      <c r="R187" s="425"/>
      <c r="S187" s="426"/>
      <c r="T187" s="405"/>
      <c r="U187" s="405"/>
      <c r="V187" s="405"/>
      <c r="W187" s="427"/>
      <c r="X187" s="420"/>
      <c r="Y187" s="420"/>
      <c r="Z187" s="405"/>
      <c r="AA187" s="405"/>
      <c r="AB187" s="421">
        <f t="shared" si="12"/>
        <v>0</v>
      </c>
      <c r="AC187" s="421"/>
      <c r="AD187" s="421"/>
      <c r="AE187" s="421"/>
      <c r="AF187" s="421"/>
      <c r="AG187" s="30"/>
      <c r="AH187" s="31"/>
      <c r="AI187" s="31"/>
      <c r="AJ187" s="89"/>
      <c r="AK187" s="31"/>
      <c r="AL187" s="405"/>
      <c r="AM187" s="405"/>
      <c r="AN187" s="405"/>
      <c r="AO187" s="405"/>
      <c r="AP187" s="405"/>
      <c r="AQ187" s="405"/>
      <c r="AR187" s="405"/>
      <c r="AS187" s="405"/>
      <c r="AT187" s="406">
        <f t="shared" si="13"/>
        <v>0</v>
      </c>
      <c r="AU187" s="407"/>
      <c r="AV187" s="407"/>
      <c r="AW187" s="407"/>
      <c r="AX187" s="408"/>
      <c r="AY187" s="409"/>
      <c r="AZ187" s="410"/>
      <c r="BA187" s="411"/>
      <c r="BB187" s="402"/>
      <c r="BC187" s="403"/>
      <c r="BD187" s="403"/>
      <c r="BE187" s="404"/>
      <c r="BF187" s="494"/>
      <c r="BG187" s="495"/>
      <c r="BH187" s="402"/>
      <c r="BI187" s="403"/>
      <c r="BJ187" s="403"/>
      <c r="BK187" s="404"/>
      <c r="BS187" s="51">
        <f>IF(P187='リスト（削除不可）'!$H$2,'リスト（削除不可）'!$I$2,IF(P187='リスト（削除不可）'!$H$3,'リスト（削除不可）'!$I$3,'リスト（削除不可）'!$I$4))</f>
        <v>0.8666666666666667</v>
      </c>
      <c r="BT187" s="52">
        <f t="shared" si="14"/>
        <v>0</v>
      </c>
      <c r="BU187" s="52">
        <f t="shared" si="15"/>
        <v>0</v>
      </c>
      <c r="BW187" s="53"/>
      <c r="BY187" s="53"/>
      <c r="CL187" s="60"/>
      <c r="CM187" s="60"/>
      <c r="CP187" s="60"/>
      <c r="CQ187" s="60"/>
      <c r="CU187" s="60"/>
      <c r="CV187" s="60"/>
      <c r="CX187" s="1"/>
      <c r="DB187" s="1"/>
      <c r="DE187" s="60"/>
      <c r="DF187" s="1"/>
      <c r="DG187" s="1"/>
      <c r="DH187" s="60"/>
      <c r="DQ187" s="1"/>
      <c r="DU187" s="1"/>
      <c r="DZ187" s="1"/>
    </row>
    <row r="188" spans="1:130" ht="18" customHeight="1" thickTop="1" x14ac:dyDescent="0.4">
      <c r="C188" s="399" t="s">
        <v>8</v>
      </c>
      <c r="D188" s="400"/>
      <c r="E188" s="400"/>
      <c r="F188" s="400"/>
      <c r="G188" s="400"/>
      <c r="H188" s="400"/>
      <c r="I188" s="400"/>
      <c r="J188" s="400"/>
      <c r="K188" s="400"/>
      <c r="L188" s="400"/>
      <c r="M188" s="400"/>
      <c r="N188" s="400"/>
      <c r="O188" s="400"/>
      <c r="P188" s="400"/>
      <c r="Q188" s="400"/>
      <c r="R188" s="400"/>
      <c r="S188" s="401"/>
      <c r="T188" s="415">
        <f>SUM(T182:W187)</f>
        <v>0</v>
      </c>
      <c r="U188" s="415"/>
      <c r="V188" s="416"/>
      <c r="W188" s="417"/>
      <c r="X188" s="418">
        <f>SUM(X182:AA187)</f>
        <v>0</v>
      </c>
      <c r="Y188" s="419"/>
      <c r="Z188" s="416"/>
      <c r="AA188" s="416"/>
      <c r="AB188" s="415">
        <f>SUM(AB182:AB187)</f>
        <v>0</v>
      </c>
      <c r="AC188" s="415"/>
      <c r="AD188" s="415"/>
      <c r="AE188" s="416"/>
      <c r="AF188" s="416"/>
      <c r="AG188" s="512">
        <f>SUM(AG181:AK187)</f>
        <v>0</v>
      </c>
      <c r="AH188" s="513"/>
      <c r="AI188" s="513"/>
      <c r="AJ188" s="513"/>
      <c r="AK188" s="513"/>
      <c r="AL188" s="397">
        <f>SUM(AL181:AO187)</f>
        <v>0</v>
      </c>
      <c r="AM188" s="397"/>
      <c r="AN188" s="397"/>
      <c r="AO188" s="397"/>
      <c r="AP188" s="397">
        <f>SUM(AP181:AS187)</f>
        <v>0</v>
      </c>
      <c r="AQ188" s="397"/>
      <c r="AR188" s="397"/>
      <c r="AS188" s="397"/>
      <c r="AT188" s="396">
        <f>SUM(AT181:AX187)</f>
        <v>0</v>
      </c>
      <c r="AU188" s="396"/>
      <c r="AV188" s="396"/>
      <c r="AW188" s="396"/>
      <c r="AX188" s="398"/>
      <c r="AY188" s="399"/>
      <c r="AZ188" s="400"/>
      <c r="BA188" s="401"/>
      <c r="BB188" s="399"/>
      <c r="BC188" s="400"/>
      <c r="BD188" s="400"/>
      <c r="BE188" s="401"/>
      <c r="BF188" s="502"/>
      <c r="BG188" s="503"/>
      <c r="BH188" s="399"/>
      <c r="BI188" s="400"/>
      <c r="BJ188" s="400"/>
      <c r="BK188" s="401"/>
      <c r="BS188" s="49"/>
      <c r="BW188" s="53"/>
      <c r="BY188" s="53"/>
      <c r="CL188" s="60"/>
      <c r="CM188" s="60"/>
      <c r="CP188" s="60"/>
      <c r="CQ188" s="60"/>
      <c r="CU188" s="60"/>
      <c r="CV188" s="60"/>
      <c r="CX188" s="1"/>
      <c r="DB188" s="1"/>
      <c r="DE188" s="60"/>
      <c r="DF188" s="1"/>
      <c r="DG188" s="1"/>
      <c r="DH188" s="60"/>
      <c r="DQ188" s="1"/>
      <c r="DU188" s="1"/>
      <c r="DZ188" s="1"/>
    </row>
    <row r="189" spans="1:130" s="60" customFormat="1" ht="18" customHeight="1" x14ac:dyDescent="0.4">
      <c r="C189" s="60" t="s">
        <v>432</v>
      </c>
      <c r="D189" s="60" t="s">
        <v>433</v>
      </c>
      <c r="T189" s="2"/>
      <c r="U189" s="2"/>
      <c r="V189" s="2"/>
      <c r="W189" s="2"/>
      <c r="X189" s="2"/>
      <c r="Y189" s="2"/>
      <c r="Z189" s="2"/>
      <c r="AA189" s="2"/>
      <c r="AB189" s="2"/>
      <c r="AC189" s="2"/>
      <c r="AD189" s="2"/>
      <c r="AE189" s="2"/>
      <c r="AF189" s="2"/>
      <c r="AG189" s="2"/>
      <c r="AH189" s="2"/>
      <c r="AI189" s="2"/>
      <c r="BS189" s="394" t="s">
        <v>408</v>
      </c>
      <c r="BT189" s="394"/>
      <c r="BU189" s="61" t="e">
        <f>BV190</f>
        <v>#DIV/0!</v>
      </c>
    </row>
    <row r="190" spans="1:130" s="60" customFormat="1" ht="18" customHeight="1" x14ac:dyDescent="0.4">
      <c r="A190" s="5"/>
      <c r="B190" s="5"/>
      <c r="C190" s="5" t="s">
        <v>432</v>
      </c>
      <c r="D190" s="5" t="s">
        <v>461</v>
      </c>
      <c r="E190" s="5"/>
      <c r="F190" s="5"/>
      <c r="G190" s="5"/>
      <c r="H190" s="5"/>
      <c r="I190" s="5"/>
      <c r="J190" s="5"/>
      <c r="K190" s="5"/>
      <c r="L190" s="5"/>
      <c r="M190" s="5"/>
      <c r="N190" s="5"/>
      <c r="O190" s="5"/>
      <c r="P190" s="5"/>
      <c r="Q190" s="5"/>
      <c r="R190" s="5"/>
      <c r="S190" s="5"/>
      <c r="T190" s="40"/>
      <c r="U190" s="40"/>
      <c r="V190" s="40"/>
      <c r="W190" s="40"/>
      <c r="X190" s="40"/>
      <c r="Y190" s="40"/>
      <c r="Z190" s="40"/>
      <c r="AA190" s="40"/>
      <c r="AB190" s="40"/>
      <c r="AC190" s="40"/>
      <c r="AD190" s="40"/>
      <c r="AE190" s="40"/>
      <c r="AF190" s="40"/>
      <c r="AG190" s="40"/>
      <c r="AH190" s="40"/>
      <c r="AI190" s="40"/>
      <c r="AJ190" s="5"/>
      <c r="AK190" s="5"/>
      <c r="AL190" s="5"/>
      <c r="AM190" s="5"/>
      <c r="AN190" s="5"/>
      <c r="AO190" s="5"/>
      <c r="AP190" s="5"/>
      <c r="AQ190" s="5"/>
      <c r="AR190" s="5"/>
      <c r="AS190" s="5"/>
      <c r="BT190" s="52">
        <f>INT(AB188*10/110)</f>
        <v>0</v>
      </c>
      <c r="BU190" s="52" t="e">
        <f>AL188/(AB188-X188)</f>
        <v>#DIV/0!</v>
      </c>
      <c r="BV190" s="52" t="e">
        <f>INT(BT190*BU190)</f>
        <v>#DIV/0!</v>
      </c>
    </row>
    <row r="191" spans="1:130" s="91" customFormat="1" ht="18" customHeight="1" x14ac:dyDescent="0.4">
      <c r="A191" s="92"/>
      <c r="B191" s="92"/>
      <c r="C191" s="87" t="s">
        <v>432</v>
      </c>
      <c r="D191" s="92" t="s">
        <v>470</v>
      </c>
      <c r="E191" s="92"/>
      <c r="F191" s="92"/>
      <c r="G191" s="92"/>
      <c r="H191" s="92"/>
      <c r="I191" s="92"/>
      <c r="J191" s="92"/>
      <c r="K191" s="92"/>
      <c r="L191" s="92"/>
      <c r="M191" s="92"/>
      <c r="N191" s="92"/>
      <c r="O191" s="92"/>
      <c r="P191" s="92"/>
      <c r="Q191" s="92"/>
      <c r="R191" s="92"/>
      <c r="S191" s="92"/>
      <c r="T191" s="94"/>
      <c r="U191" s="94"/>
      <c r="V191" s="94"/>
      <c r="W191" s="94"/>
      <c r="X191" s="94"/>
      <c r="Y191" s="94"/>
      <c r="Z191" s="94"/>
      <c r="AA191" s="94"/>
      <c r="AB191" s="94"/>
      <c r="AC191" s="94"/>
      <c r="AD191" s="94"/>
      <c r="AE191" s="94"/>
      <c r="AF191" s="94"/>
      <c r="AG191" s="94"/>
      <c r="AH191" s="94"/>
      <c r="AI191" s="94"/>
      <c r="AJ191" s="92"/>
      <c r="AK191" s="92"/>
      <c r="AL191" s="92"/>
      <c r="AM191" s="92"/>
      <c r="AN191" s="92"/>
      <c r="AO191" s="92"/>
      <c r="AP191" s="92"/>
      <c r="AQ191" s="92"/>
      <c r="AR191" s="92"/>
      <c r="AS191" s="92"/>
      <c r="BT191" s="93"/>
      <c r="BU191" s="93"/>
      <c r="BV191" s="93"/>
    </row>
    <row r="192" spans="1:130" s="91" customFormat="1" ht="18" customHeight="1" x14ac:dyDescent="0.4">
      <c r="A192" s="92"/>
      <c r="B192" s="92"/>
      <c r="C192" s="87" t="s">
        <v>432</v>
      </c>
      <c r="D192" s="92" t="s">
        <v>468</v>
      </c>
      <c r="E192" s="92"/>
      <c r="F192" s="92"/>
      <c r="G192" s="92"/>
      <c r="H192" s="92"/>
      <c r="I192" s="92"/>
      <c r="J192" s="92"/>
      <c r="K192" s="92"/>
      <c r="L192" s="92"/>
      <c r="M192" s="92"/>
      <c r="N192" s="92"/>
      <c r="O192" s="92"/>
      <c r="P192" s="92"/>
      <c r="Q192" s="92"/>
      <c r="R192" s="92"/>
      <c r="S192" s="92"/>
      <c r="T192" s="94"/>
      <c r="U192" s="94"/>
      <c r="V192" s="94"/>
      <c r="W192" s="94"/>
      <c r="X192" s="94"/>
      <c r="Y192" s="94"/>
      <c r="Z192" s="94"/>
      <c r="AA192" s="94"/>
      <c r="AB192" s="94"/>
      <c r="AC192" s="94"/>
      <c r="AD192" s="94"/>
      <c r="AE192" s="94"/>
      <c r="AF192" s="94"/>
      <c r="AG192" s="94"/>
      <c r="AH192" s="94"/>
      <c r="AI192" s="94"/>
      <c r="AJ192" s="92"/>
      <c r="AK192" s="92"/>
      <c r="AL192" s="92"/>
      <c r="AM192" s="92"/>
      <c r="AN192" s="92"/>
      <c r="AO192" s="92"/>
      <c r="AP192" s="92"/>
      <c r="AQ192" s="92"/>
      <c r="AR192" s="92"/>
      <c r="AS192" s="92"/>
      <c r="BT192" s="93"/>
      <c r="BU192" s="93"/>
      <c r="BV192" s="93"/>
    </row>
    <row r="193" spans="1:130" s="60" customFormat="1" ht="18" customHeight="1" x14ac:dyDescent="0.4">
      <c r="A193" s="5"/>
      <c r="B193" s="5"/>
      <c r="C193" s="92" t="s">
        <v>432</v>
      </c>
      <c r="D193" s="92" t="s">
        <v>434</v>
      </c>
      <c r="E193" s="92"/>
      <c r="F193" s="92"/>
      <c r="G193" s="92"/>
      <c r="H193" s="92"/>
      <c r="I193" s="92"/>
      <c r="J193" s="92"/>
      <c r="K193" s="92"/>
      <c r="L193" s="92"/>
      <c r="M193" s="92"/>
      <c r="N193" s="92"/>
      <c r="O193" s="92"/>
      <c r="P193" s="5"/>
      <c r="Q193" s="5"/>
      <c r="R193" s="5"/>
      <c r="S193" s="5"/>
      <c r="T193" s="40"/>
      <c r="U193" s="40"/>
      <c r="V193" s="40"/>
      <c r="W193" s="40"/>
      <c r="X193" s="40"/>
      <c r="Y193" s="40"/>
      <c r="Z193" s="5"/>
      <c r="AA193" s="5"/>
      <c r="AB193" s="5"/>
      <c r="AC193" s="5"/>
      <c r="AD193" s="5"/>
      <c r="AE193" s="5"/>
      <c r="AF193" s="5"/>
      <c r="AG193" s="5"/>
      <c r="AH193" s="5"/>
      <c r="AI193" s="5"/>
      <c r="AJ193" s="5"/>
      <c r="AK193" s="5"/>
      <c r="AL193" s="5"/>
      <c r="AM193" s="5"/>
      <c r="AN193" s="5"/>
      <c r="AO193" s="5"/>
      <c r="AP193" s="5"/>
      <c r="AQ193" s="5"/>
      <c r="AR193" s="5"/>
      <c r="AS193" s="5"/>
    </row>
    <row r="194" spans="1:130" s="60" customFormat="1" ht="18" customHeight="1" x14ac:dyDescent="0.4">
      <c r="A194" s="5"/>
      <c r="B194" s="5"/>
      <c r="C194" s="92" t="s">
        <v>432</v>
      </c>
      <c r="D194" s="92" t="s">
        <v>435</v>
      </c>
      <c r="E194" s="92"/>
      <c r="F194" s="92"/>
      <c r="G194" s="92"/>
      <c r="H194" s="92"/>
      <c r="I194" s="92"/>
      <c r="J194" s="92"/>
      <c r="K194" s="92"/>
      <c r="L194" s="92"/>
      <c r="M194" s="92"/>
      <c r="N194" s="92"/>
      <c r="O194" s="92"/>
      <c r="P194" s="5"/>
      <c r="Q194" s="5"/>
      <c r="R194" s="5"/>
      <c r="S194" s="5"/>
      <c r="T194" s="40"/>
      <c r="U194" s="40"/>
      <c r="V194" s="40"/>
      <c r="W194" s="40"/>
      <c r="X194" s="40"/>
      <c r="Y194" s="40"/>
      <c r="Z194" s="5"/>
      <c r="AA194" s="5"/>
      <c r="AB194" s="5"/>
      <c r="AC194" s="5"/>
      <c r="AD194" s="5"/>
      <c r="AE194" s="5"/>
      <c r="AF194" s="5"/>
      <c r="AG194" s="5"/>
      <c r="AH194" s="5"/>
      <c r="AI194" s="5"/>
      <c r="AJ194" s="5"/>
      <c r="AK194" s="5"/>
      <c r="AL194" s="5"/>
      <c r="AM194" s="5"/>
      <c r="AN194" s="5"/>
      <c r="AO194" s="5"/>
      <c r="AP194" s="5"/>
      <c r="AQ194" s="5"/>
      <c r="AR194" s="5"/>
      <c r="AS194" s="5"/>
    </row>
    <row r="195" spans="1:130" s="60" customFormat="1" ht="18" customHeight="1" x14ac:dyDescent="0.4">
      <c r="A195" s="5"/>
      <c r="B195" s="5"/>
      <c r="C195" s="92"/>
      <c r="D195" s="92" t="s">
        <v>436</v>
      </c>
      <c r="E195" s="92"/>
      <c r="F195" s="92"/>
      <c r="G195" s="92"/>
      <c r="H195" s="92"/>
      <c r="I195" s="92"/>
      <c r="J195" s="92"/>
      <c r="K195" s="92"/>
      <c r="L195" s="92"/>
      <c r="M195" s="92"/>
      <c r="N195" s="92"/>
      <c r="O195" s="92"/>
      <c r="P195" s="5"/>
      <c r="Q195" s="5"/>
      <c r="R195" s="5"/>
      <c r="S195" s="5"/>
      <c r="T195" s="40"/>
      <c r="U195" s="40"/>
      <c r="V195" s="40"/>
      <c r="W195" s="40"/>
      <c r="X195" s="40"/>
      <c r="Y195" s="40"/>
      <c r="Z195" s="5"/>
      <c r="AA195" s="5"/>
      <c r="AB195" s="5"/>
      <c r="AC195" s="5"/>
      <c r="AD195" s="5"/>
      <c r="AE195" s="5"/>
      <c r="AF195" s="5"/>
      <c r="AG195" s="5"/>
      <c r="AH195" s="5"/>
      <c r="AI195" s="5"/>
      <c r="AJ195" s="5"/>
      <c r="AK195" s="5"/>
      <c r="AL195" s="5"/>
      <c r="AM195" s="5"/>
      <c r="AN195" s="5"/>
      <c r="AO195" s="5"/>
      <c r="AP195" s="5"/>
      <c r="AQ195" s="5"/>
      <c r="AR195" s="5"/>
      <c r="AS195" s="5"/>
    </row>
    <row r="196" spans="1:130" x14ac:dyDescent="0.4">
      <c r="CF196" s="91"/>
      <c r="CG196" s="91"/>
      <c r="CJ196" s="91"/>
      <c r="CK196" s="91"/>
      <c r="CN196" s="91"/>
      <c r="CO196" s="91"/>
      <c r="CU196" s="91"/>
      <c r="CX196" s="1"/>
      <c r="CY196" s="91"/>
      <c r="DB196" s="1"/>
      <c r="DC196" s="91"/>
      <c r="DF196" s="1"/>
      <c r="DG196" s="91"/>
      <c r="DM196" s="1"/>
      <c r="DQ196" s="1"/>
      <c r="DU196" s="1"/>
      <c r="DZ196" s="1"/>
    </row>
    <row r="197" spans="1:130" s="91" customFormat="1" ht="16.5" x14ac:dyDescent="0.4">
      <c r="A197" s="27" t="s">
        <v>393</v>
      </c>
    </row>
    <row r="198" spans="1:130" s="91" customFormat="1" x14ac:dyDescent="0.4"/>
    <row r="199" spans="1:130" ht="18" customHeight="1" x14ac:dyDescent="0.4">
      <c r="B199" s="340" t="s">
        <v>300</v>
      </c>
      <c r="C199" s="341"/>
      <c r="D199" s="341"/>
      <c r="E199" s="341"/>
      <c r="F199" s="342"/>
      <c r="G199" s="349" t="str">
        <f>IF(ISBLANK('別紙B-1　総括表'!H3),"",'別紙B-1　総括表'!H3)</f>
        <v/>
      </c>
      <c r="H199" s="351"/>
      <c r="I199" s="351"/>
      <c r="J199" s="351"/>
      <c r="K199" s="351"/>
      <c r="L199" s="351"/>
      <c r="M199" s="351"/>
      <c r="N199" s="350"/>
      <c r="P199" s="362" t="str">
        <f>IF(ISBLANK(G199),"",IF(G199="変更","※変更箇所朱書き",""))</f>
        <v/>
      </c>
      <c r="Q199" s="362"/>
      <c r="R199" s="362"/>
      <c r="S199" s="362"/>
      <c r="T199" s="362"/>
      <c r="CF199" s="91"/>
      <c r="CG199" s="91"/>
      <c r="CJ199" s="91"/>
      <c r="CK199" s="91"/>
      <c r="CN199" s="91"/>
      <c r="CO199" s="91"/>
      <c r="CU199" s="91"/>
      <c r="CX199" s="1"/>
      <c r="CY199" s="91"/>
      <c r="DB199" s="1"/>
      <c r="DC199" s="91"/>
      <c r="DF199" s="1"/>
      <c r="DG199" s="91"/>
      <c r="DM199" s="1"/>
      <c r="DQ199" s="1"/>
      <c r="DU199" s="1"/>
      <c r="DZ199" s="1"/>
    </row>
    <row r="200" spans="1:130" x14ac:dyDescent="0.4">
      <c r="CF200" s="91"/>
      <c r="CG200" s="91"/>
      <c r="CJ200" s="91"/>
      <c r="CK200" s="91"/>
      <c r="CN200" s="91"/>
      <c r="CO200" s="91"/>
      <c r="CU200" s="91"/>
      <c r="CX200" s="1"/>
      <c r="CY200" s="91"/>
      <c r="DB200" s="1"/>
      <c r="DC200" s="91"/>
      <c r="DF200" s="1"/>
      <c r="DG200" s="91"/>
      <c r="DM200" s="1"/>
      <c r="DQ200" s="1"/>
      <c r="DU200" s="1"/>
      <c r="DZ200" s="1"/>
    </row>
    <row r="201" spans="1:130" ht="23.25" x14ac:dyDescent="0.4">
      <c r="B201" s="91"/>
      <c r="C201" s="151"/>
      <c r="D201" s="151"/>
      <c r="E201" s="151"/>
      <c r="F201" s="151"/>
      <c r="G201" s="151"/>
      <c r="H201" s="151"/>
      <c r="I201" s="151"/>
      <c r="J201" s="151"/>
      <c r="K201" s="151"/>
      <c r="L201" s="151"/>
      <c r="M201" s="151"/>
      <c r="N201" s="375" t="str">
        <f>'別紙B-1　総括表'!$N$6</f>
        <v>令和８年度</v>
      </c>
      <c r="O201" s="375"/>
      <c r="P201" s="375"/>
      <c r="Q201" s="375"/>
      <c r="R201" s="375"/>
      <c r="S201" s="375"/>
      <c r="T201" s="375"/>
      <c r="U201" s="375"/>
      <c r="V201" s="538" t="str">
        <f>'別紙B-1　総括表'!$V$6</f>
        <v>さが園芸888整備支援事業　実施計画書</v>
      </c>
      <c r="W201" s="538"/>
      <c r="X201" s="538"/>
      <c r="Y201" s="538"/>
      <c r="Z201" s="538"/>
      <c r="AA201" s="538"/>
      <c r="AB201" s="538"/>
      <c r="AC201" s="538"/>
      <c r="AD201" s="538"/>
      <c r="AE201" s="538"/>
      <c r="AF201" s="538"/>
      <c r="AG201" s="538"/>
      <c r="AH201" s="538"/>
      <c r="AI201" s="538"/>
      <c r="AJ201" s="538"/>
      <c r="AK201" s="538"/>
      <c r="AL201" s="538"/>
      <c r="AM201" s="538"/>
      <c r="AN201" s="538"/>
      <c r="AO201" s="538"/>
      <c r="AP201" s="480" t="s">
        <v>711</v>
      </c>
      <c r="AQ201" s="480"/>
      <c r="AR201" s="480"/>
      <c r="AS201" s="480"/>
      <c r="AT201" s="480"/>
      <c r="AU201" s="480"/>
      <c r="AV201" s="480"/>
      <c r="AW201" s="480"/>
      <c r="AX201" s="480"/>
      <c r="AY201" s="480"/>
      <c r="AZ201" s="480"/>
      <c r="BA201" s="480"/>
      <c r="BB201" s="480"/>
      <c r="BC201" s="480"/>
      <c r="BD201" s="480"/>
      <c r="BE201" s="480"/>
      <c r="BF201" s="480"/>
      <c r="BG201" s="480"/>
      <c r="BH201" s="480"/>
      <c r="BI201" s="480"/>
      <c r="BJ201" s="480"/>
      <c r="BK201" s="480"/>
      <c r="BL201" s="480"/>
      <c r="BM201" s="151"/>
      <c r="BN201" s="151"/>
      <c r="BO201" s="151"/>
      <c r="BP201" s="151"/>
      <c r="BQ201" s="151"/>
      <c r="CF201" s="91"/>
      <c r="CG201" s="91"/>
      <c r="CJ201" s="91"/>
      <c r="CK201" s="91"/>
      <c r="CN201" s="91"/>
      <c r="CO201" s="91"/>
      <c r="CU201" s="91"/>
      <c r="CX201" s="1"/>
      <c r="CY201" s="91"/>
      <c r="DB201" s="1"/>
      <c r="DC201" s="91"/>
      <c r="DF201" s="1"/>
      <c r="DG201" s="91"/>
      <c r="DM201" s="1"/>
      <c r="DQ201" s="1"/>
      <c r="DU201" s="1"/>
      <c r="DZ201" s="1"/>
    </row>
    <row r="202" spans="1:130" ht="14.25" customHeight="1" x14ac:dyDescent="0.4">
      <c r="CF202" s="91"/>
      <c r="CG202" s="91"/>
      <c r="CJ202" s="91"/>
      <c r="CK202" s="91"/>
      <c r="CN202" s="91"/>
      <c r="CO202" s="91"/>
      <c r="CU202" s="91"/>
      <c r="CX202" s="1"/>
      <c r="CY202" s="91"/>
      <c r="DB202" s="1"/>
      <c r="DC202" s="91"/>
      <c r="DF202" s="1"/>
      <c r="DG202" s="91"/>
      <c r="DM202" s="1"/>
      <c r="DQ202" s="1"/>
      <c r="DU202" s="1"/>
      <c r="DZ202" s="1"/>
    </row>
    <row r="203" spans="1:130" ht="28.5" customHeight="1" x14ac:dyDescent="0.4">
      <c r="B203" s="340" t="s">
        <v>0</v>
      </c>
      <c r="C203" s="341"/>
      <c r="D203" s="341"/>
      <c r="E203" s="341"/>
      <c r="F203" s="342"/>
      <c r="G203" s="349" t="str">
        <f>IF(ISBLANK('別紙B-1　総括表'!H9),"",'別紙B-1　総括表'!H9)</f>
        <v/>
      </c>
      <c r="H203" s="351"/>
      <c r="I203" s="351"/>
      <c r="J203" s="351"/>
      <c r="K203" s="351"/>
      <c r="L203" s="351"/>
      <c r="M203" s="351"/>
      <c r="N203" s="350"/>
      <c r="O203" s="60"/>
      <c r="P203" s="340" t="s">
        <v>151</v>
      </c>
      <c r="Q203" s="341"/>
      <c r="R203" s="341"/>
      <c r="S203" s="341"/>
      <c r="T203" s="342"/>
      <c r="U203" s="487" t="str">
        <f>IF(ISBLANK('別紙B-1　総括表'!H10),"",'別紙B-1　総括表'!H10)</f>
        <v/>
      </c>
      <c r="V203" s="488"/>
      <c r="W203" s="488"/>
      <c r="X203" s="488"/>
      <c r="Y203" s="488"/>
      <c r="Z203" s="489" t="s">
        <v>443</v>
      </c>
      <c r="AA203" s="489"/>
      <c r="AB203" s="490"/>
      <c r="AC203" s="26"/>
      <c r="AD203" s="316" t="s">
        <v>1</v>
      </c>
      <c r="AE203" s="316"/>
      <c r="AF203" s="316"/>
      <c r="AG203" s="316"/>
      <c r="AH203" s="316"/>
      <c r="AI203" s="349" t="str">
        <f>IF(ISBLANK('別紙B-1　総括表'!V10),"",'別紙B-1　総括表'!V10)</f>
        <v/>
      </c>
      <c r="AJ203" s="351"/>
      <c r="AK203" s="351"/>
      <c r="AL203" s="351"/>
      <c r="AM203" s="351"/>
      <c r="AN203" s="351"/>
      <c r="AO203" s="351"/>
      <c r="AP203" s="351"/>
      <c r="AQ203" s="351"/>
      <c r="AR203" s="351"/>
      <c r="AS203" s="351"/>
      <c r="AT203" s="350"/>
      <c r="CF203" s="91"/>
      <c r="CG203" s="91"/>
      <c r="CJ203" s="91"/>
      <c r="CK203" s="91"/>
      <c r="CN203" s="91"/>
      <c r="CO203" s="91"/>
      <c r="CU203" s="91"/>
      <c r="CX203" s="1"/>
      <c r="CY203" s="91"/>
      <c r="DB203" s="1"/>
      <c r="DC203" s="91"/>
      <c r="DF203" s="1"/>
      <c r="DG203" s="91"/>
      <c r="DM203" s="1"/>
      <c r="DQ203" s="1"/>
      <c r="DU203" s="1"/>
      <c r="DZ203" s="1"/>
    </row>
    <row r="204" spans="1:130" ht="28.5" customHeight="1" x14ac:dyDescent="0.4">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2"/>
      <c r="AE204" s="42"/>
      <c r="AF204" s="42"/>
      <c r="AG204" s="42"/>
      <c r="AH204" s="42"/>
      <c r="AI204" s="45"/>
      <c r="AJ204" s="45"/>
      <c r="AK204" s="45"/>
      <c r="AL204" s="45"/>
      <c r="AM204" s="45"/>
      <c r="AN204" s="45"/>
      <c r="AO204" s="45"/>
      <c r="AP204" s="45"/>
      <c r="AQ204" s="45"/>
      <c r="AR204" s="45"/>
      <c r="AS204" s="45"/>
      <c r="AT204" s="45"/>
      <c r="AU204" s="45"/>
      <c r="CF204" s="91"/>
      <c r="CG204" s="91"/>
      <c r="CJ204" s="91"/>
      <c r="CK204" s="91"/>
      <c r="CN204" s="91"/>
      <c r="CO204" s="91"/>
      <c r="CU204" s="91"/>
      <c r="CX204" s="1"/>
      <c r="CY204" s="91"/>
      <c r="DB204" s="1"/>
      <c r="DC204" s="91"/>
      <c r="DF204" s="1"/>
      <c r="DG204" s="91"/>
      <c r="DM204" s="1"/>
      <c r="DQ204" s="1"/>
      <c r="DU204" s="1"/>
      <c r="DZ204" s="1"/>
    </row>
    <row r="205" spans="1:130" ht="11.25" customHeight="1" x14ac:dyDescent="0.4">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6"/>
      <c r="AW205" s="46"/>
      <c r="AX205" s="46"/>
      <c r="AY205" s="46"/>
      <c r="AZ205" s="46"/>
      <c r="BA205" s="46"/>
      <c r="BB205" s="46"/>
      <c r="BC205" s="46"/>
      <c r="BD205" s="46"/>
      <c r="BE205" s="46"/>
      <c r="BF205" s="46"/>
      <c r="BG205" s="46"/>
      <c r="BH205" s="46"/>
      <c r="BI205" s="46"/>
      <c r="BJ205" s="46"/>
      <c r="BK205" s="46"/>
      <c r="BL205" s="68"/>
      <c r="BM205" s="68"/>
      <c r="BN205" s="46"/>
      <c r="BO205" s="46"/>
      <c r="BP205" s="46"/>
      <c r="BQ205" s="46"/>
      <c r="BR205" s="46"/>
      <c r="CF205" s="91"/>
      <c r="CG205" s="91"/>
      <c r="CJ205" s="91"/>
      <c r="CK205" s="91"/>
      <c r="CN205" s="91"/>
      <c r="CO205" s="91"/>
      <c r="CU205" s="91"/>
      <c r="CX205" s="1"/>
      <c r="CY205" s="91"/>
      <c r="DB205" s="1"/>
      <c r="DC205" s="91"/>
      <c r="DF205" s="1"/>
      <c r="DG205" s="91"/>
      <c r="DM205" s="1"/>
      <c r="DQ205" s="1"/>
      <c r="DU205" s="1"/>
      <c r="DZ205" s="1"/>
    </row>
    <row r="206" spans="1:130" ht="21.75" customHeight="1" x14ac:dyDescent="0.4">
      <c r="B206" s="8" t="s">
        <v>387</v>
      </c>
      <c r="CF206" s="91"/>
      <c r="CG206" s="91"/>
      <c r="CJ206" s="91"/>
      <c r="CK206" s="91"/>
      <c r="CN206" s="91"/>
      <c r="CO206" s="91"/>
      <c r="CU206" s="91"/>
      <c r="CX206" s="1"/>
      <c r="CY206" s="91"/>
      <c r="DB206" s="1"/>
      <c r="DC206" s="91"/>
      <c r="DF206" s="1"/>
      <c r="DG206" s="91"/>
      <c r="DM206" s="1"/>
      <c r="DQ206" s="1"/>
      <c r="DU206" s="1"/>
      <c r="DZ206" s="1"/>
    </row>
    <row r="207" spans="1:130" ht="18.75" customHeight="1" x14ac:dyDescent="0.4">
      <c r="C207" s="316" t="s">
        <v>187</v>
      </c>
      <c r="D207" s="316"/>
      <c r="E207" s="316"/>
      <c r="F207" s="316"/>
      <c r="G207" s="316"/>
      <c r="H207" s="316"/>
      <c r="I207" s="316"/>
      <c r="J207" s="316"/>
      <c r="K207" s="316"/>
      <c r="L207" s="316"/>
      <c r="N207" s="336" t="s">
        <v>314</v>
      </c>
      <c r="O207" s="337"/>
      <c r="P207" s="337"/>
      <c r="Q207" s="325" t="s">
        <v>315</v>
      </c>
      <c r="R207" s="326"/>
      <c r="S207" s="326"/>
      <c r="T207" s="326"/>
      <c r="U207" s="326"/>
      <c r="V207" s="326"/>
      <c r="W207" s="326"/>
      <c r="X207" s="326"/>
      <c r="Y207" s="326"/>
      <c r="Z207" s="327"/>
      <c r="AA207" s="325" t="s">
        <v>316</v>
      </c>
      <c r="AB207" s="326"/>
      <c r="AC207" s="326"/>
      <c r="AD207" s="326"/>
      <c r="AE207" s="326"/>
      <c r="AF207" s="326"/>
      <c r="AG207" s="327"/>
      <c r="AI207" s="448" t="s">
        <v>303</v>
      </c>
      <c r="AJ207" s="448"/>
      <c r="AK207" s="448"/>
      <c r="AL207" s="448"/>
      <c r="AM207" s="448"/>
      <c r="AN207" s="448"/>
      <c r="AO207" s="448"/>
      <c r="AP207" s="448"/>
      <c r="CF207" s="91"/>
      <c r="CG207" s="91"/>
      <c r="CJ207" s="91"/>
      <c r="CK207" s="91"/>
      <c r="CN207" s="91"/>
      <c r="CO207" s="91"/>
      <c r="CU207" s="91"/>
      <c r="CX207" s="1"/>
      <c r="CY207" s="91"/>
      <c r="DB207" s="1"/>
      <c r="DC207" s="91"/>
      <c r="DF207" s="1"/>
      <c r="DG207" s="91"/>
      <c r="DM207" s="1"/>
      <c r="DQ207" s="1"/>
      <c r="DU207" s="1"/>
      <c r="DZ207" s="1"/>
    </row>
    <row r="208" spans="1:130" ht="18" customHeight="1" x14ac:dyDescent="0.4">
      <c r="C208" s="321"/>
      <c r="D208" s="321"/>
      <c r="E208" s="321"/>
      <c r="F208" s="321"/>
      <c r="G208" s="321"/>
      <c r="H208" s="321"/>
      <c r="I208" s="321"/>
      <c r="J208" s="321"/>
      <c r="K208" s="321"/>
      <c r="L208" s="321"/>
      <c r="N208" s="338"/>
      <c r="O208" s="339"/>
      <c r="P208" s="339"/>
      <c r="Q208" s="491" t="str">
        <f>IF(ISBLANK('別紙B-1　総括表'!AY10),"",'別紙B-1　総括表'!AY10)</f>
        <v/>
      </c>
      <c r="R208" s="492"/>
      <c r="S208" s="492"/>
      <c r="T208" s="492"/>
      <c r="U208" s="492"/>
      <c r="V208" s="492"/>
      <c r="W208" s="492"/>
      <c r="X208" s="492"/>
      <c r="Y208" s="492"/>
      <c r="Z208" s="493"/>
      <c r="AA208" s="491" t="str">
        <f>IF(ISBLANK('別紙B-1　総括表'!BI10),"",'別紙B-1　総括表'!BI10)</f>
        <v/>
      </c>
      <c r="AB208" s="492"/>
      <c r="AC208" s="492"/>
      <c r="AD208" s="492"/>
      <c r="AE208" s="492"/>
      <c r="AF208" s="492"/>
      <c r="AG208" s="493"/>
      <c r="AI208" s="361"/>
      <c r="AJ208" s="361"/>
      <c r="AK208" s="361"/>
      <c r="AL208" s="361"/>
      <c r="AM208" s="361"/>
      <c r="AN208" s="361"/>
      <c r="AO208" s="361"/>
      <c r="AP208" s="361"/>
      <c r="CF208" s="91"/>
      <c r="CG208" s="91"/>
      <c r="CJ208" s="91"/>
      <c r="CK208" s="91"/>
      <c r="CN208" s="91"/>
      <c r="CO208" s="91"/>
      <c r="CU208" s="91"/>
      <c r="CX208" s="1"/>
      <c r="CY208" s="91"/>
      <c r="DB208" s="1"/>
      <c r="DC208" s="91"/>
      <c r="DF208" s="1"/>
      <c r="DG208" s="91"/>
      <c r="DM208" s="1"/>
      <c r="DQ208" s="1"/>
      <c r="DU208" s="1"/>
      <c r="DZ208" s="1"/>
    </row>
    <row r="209" spans="2:130" ht="17.25" customHeight="1" x14ac:dyDescent="0.4">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CF209" s="91"/>
      <c r="CG209" s="91"/>
      <c r="CJ209" s="91"/>
      <c r="CK209" s="91"/>
      <c r="CN209" s="91"/>
      <c r="CO209" s="91"/>
      <c r="CU209" s="91"/>
      <c r="CX209" s="1"/>
      <c r="CY209" s="91"/>
      <c r="DB209" s="1"/>
      <c r="DC209" s="91"/>
      <c r="DF209" s="1"/>
      <c r="DG209" s="91"/>
      <c r="DM209" s="1"/>
      <c r="DQ209" s="1"/>
      <c r="DU209" s="1"/>
      <c r="DZ209" s="1"/>
    </row>
    <row r="210" spans="2:130" ht="20.25" customHeight="1" x14ac:dyDescent="0.4">
      <c r="C210" s="336" t="s">
        <v>305</v>
      </c>
      <c r="D210" s="337"/>
      <c r="E210" s="337"/>
      <c r="F210" s="337"/>
      <c r="G210" s="337"/>
      <c r="H210" s="337"/>
      <c r="I210" s="337"/>
      <c r="J210" s="337"/>
      <c r="K210" s="337"/>
      <c r="L210" s="337"/>
      <c r="M210" s="337"/>
      <c r="N210" s="461"/>
      <c r="O210" s="336" t="s">
        <v>437</v>
      </c>
      <c r="P210" s="337"/>
      <c r="Q210" s="337"/>
      <c r="R210" s="337"/>
      <c r="S210" s="337"/>
      <c r="T210" s="337"/>
      <c r="U210" s="337"/>
      <c r="V210" s="337"/>
      <c r="W210" s="337"/>
      <c r="X210" s="337"/>
      <c r="Y210" s="337"/>
      <c r="Z210" s="461"/>
      <c r="AA210" s="28"/>
      <c r="CF210" s="91"/>
      <c r="CG210" s="91"/>
      <c r="CJ210" s="91"/>
      <c r="CK210" s="91"/>
      <c r="CN210" s="91"/>
      <c r="CO210" s="91"/>
      <c r="CU210" s="91"/>
      <c r="CX210" s="1"/>
      <c r="CY210" s="91"/>
      <c r="DB210" s="1"/>
      <c r="DC210" s="91"/>
      <c r="DF210" s="1"/>
      <c r="DG210" s="91"/>
      <c r="DM210" s="1"/>
      <c r="DQ210" s="1"/>
      <c r="DU210" s="1"/>
      <c r="DZ210" s="1"/>
    </row>
    <row r="211" spans="2:130" ht="20.25" customHeight="1" x14ac:dyDescent="0.4">
      <c r="C211" s="338"/>
      <c r="D211" s="339"/>
      <c r="E211" s="339"/>
      <c r="F211" s="339"/>
      <c r="G211" s="339"/>
      <c r="H211" s="339"/>
      <c r="I211" s="339"/>
      <c r="J211" s="339"/>
      <c r="K211" s="339"/>
      <c r="L211" s="339"/>
      <c r="M211" s="339"/>
      <c r="N211" s="462"/>
      <c r="O211" s="338"/>
      <c r="P211" s="339"/>
      <c r="Q211" s="339"/>
      <c r="R211" s="339"/>
      <c r="S211" s="339"/>
      <c r="T211" s="339"/>
      <c r="U211" s="339"/>
      <c r="V211" s="339"/>
      <c r="W211" s="339"/>
      <c r="X211" s="339"/>
      <c r="Y211" s="339"/>
      <c r="Z211" s="462"/>
      <c r="AA211" s="28"/>
      <c r="CF211" s="91"/>
      <c r="CG211" s="91"/>
      <c r="CJ211" s="91"/>
      <c r="CK211" s="91"/>
      <c r="CN211" s="91"/>
      <c r="CO211" s="91"/>
      <c r="CU211" s="91"/>
      <c r="CX211" s="1"/>
      <c r="CY211" s="91"/>
      <c r="DB211" s="1"/>
      <c r="DC211" s="91"/>
      <c r="DF211" s="1"/>
      <c r="DG211" s="91"/>
      <c r="DM211" s="1"/>
      <c r="DQ211" s="1"/>
      <c r="DU211" s="1"/>
      <c r="DZ211" s="1"/>
    </row>
    <row r="212" spans="2:130" ht="20.25" customHeight="1" x14ac:dyDescent="0.4">
      <c r="C212" s="434"/>
      <c r="D212" s="435"/>
      <c r="E212" s="435"/>
      <c r="F212" s="435"/>
      <c r="G212" s="435"/>
      <c r="H212" s="435"/>
      <c r="I212" s="435"/>
      <c r="J212" s="435"/>
      <c r="K212" s="435"/>
      <c r="L212" s="435"/>
      <c r="M212" s="435"/>
      <c r="N212" s="436"/>
      <c r="O212" s="463"/>
      <c r="P212" s="321"/>
      <c r="Q212" s="321"/>
      <c r="R212" s="321"/>
      <c r="S212" s="321"/>
      <c r="T212" s="321"/>
      <c r="U212" s="321"/>
      <c r="V212" s="321"/>
      <c r="W212" s="321"/>
      <c r="X212" s="321"/>
      <c r="Y212" s="321"/>
      <c r="Z212" s="321"/>
      <c r="AA212" s="26"/>
      <c r="CF212" s="91"/>
      <c r="CG212" s="91"/>
      <c r="CJ212" s="91"/>
      <c r="CK212" s="91"/>
      <c r="CN212" s="91"/>
      <c r="CO212" s="91"/>
      <c r="CU212" s="91"/>
      <c r="CX212" s="1"/>
      <c r="CY212" s="91"/>
      <c r="DB212" s="1"/>
      <c r="DC212" s="91"/>
      <c r="DF212" s="1"/>
      <c r="DG212" s="91"/>
      <c r="DM212" s="1"/>
      <c r="DQ212" s="1"/>
      <c r="DU212" s="1"/>
      <c r="DZ212" s="1"/>
    </row>
    <row r="213" spans="2:130" ht="18" customHeight="1" x14ac:dyDescent="0.4">
      <c r="C213" s="47"/>
      <c r="D213" s="47"/>
      <c r="E213" s="47"/>
      <c r="F213" s="47"/>
      <c r="G213" s="47"/>
      <c r="H213" s="47"/>
      <c r="I213" s="47"/>
      <c r="J213" s="47"/>
      <c r="K213" s="47"/>
      <c r="L213" s="47"/>
      <c r="M213" s="47"/>
      <c r="N213" s="47"/>
      <c r="O213" s="47"/>
      <c r="AZ213" s="2"/>
      <c r="CF213" s="91"/>
      <c r="CG213" s="91"/>
      <c r="CJ213" s="91"/>
      <c r="CK213" s="91"/>
      <c r="CN213" s="91"/>
      <c r="CO213" s="91"/>
      <c r="CU213" s="91"/>
      <c r="CX213" s="1"/>
      <c r="CY213" s="91"/>
      <c r="DB213" s="1"/>
      <c r="DC213" s="91"/>
      <c r="DF213" s="1"/>
      <c r="DG213" s="91"/>
      <c r="DM213" s="1"/>
      <c r="DQ213" s="1"/>
      <c r="DU213" s="1"/>
      <c r="DZ213" s="1"/>
    </row>
    <row r="214" spans="2:130" ht="21.75" customHeight="1" x14ac:dyDescent="0.4">
      <c r="B214" s="8" t="s">
        <v>385</v>
      </c>
      <c r="CF214" s="91"/>
      <c r="CG214" s="91"/>
      <c r="CJ214" s="91"/>
      <c r="CK214" s="91"/>
      <c r="CN214" s="91"/>
      <c r="CO214" s="91"/>
      <c r="CU214" s="91"/>
      <c r="CX214" s="1"/>
      <c r="CY214" s="91"/>
      <c r="DB214" s="1"/>
      <c r="DC214" s="91"/>
      <c r="DF214" s="1"/>
      <c r="DG214" s="91"/>
      <c r="DM214" s="1"/>
      <c r="DQ214" s="1"/>
      <c r="DU214" s="1"/>
      <c r="DZ214" s="1"/>
    </row>
    <row r="215" spans="2:130" ht="21.75" customHeight="1" x14ac:dyDescent="0.4">
      <c r="C215" s="340" t="s">
        <v>402</v>
      </c>
      <c r="D215" s="341"/>
      <c r="E215" s="341"/>
      <c r="F215" s="341"/>
      <c r="G215" s="341"/>
      <c r="H215" s="341"/>
      <c r="I215" s="341"/>
      <c r="J215" s="342"/>
      <c r="K215" s="340" t="s">
        <v>302</v>
      </c>
      <c r="L215" s="341"/>
      <c r="M215" s="341"/>
      <c r="N215" s="341"/>
      <c r="O215" s="341"/>
      <c r="P215" s="341"/>
      <c r="Q215" s="341"/>
      <c r="R215" s="341"/>
      <c r="S215" s="341"/>
      <c r="T215" s="341"/>
      <c r="U215" s="341"/>
      <c r="V215" s="341"/>
      <c r="W215" s="341"/>
      <c r="X215" s="341"/>
      <c r="Y215" s="341"/>
      <c r="Z215" s="342"/>
      <c r="AA215" s="468" t="str">
        <f>'別紙B-1　総括表'!AB18</f>
        <v>現状値（令和　年度）</v>
      </c>
      <c r="AB215" s="469"/>
      <c r="AC215" s="469"/>
      <c r="AD215" s="469"/>
      <c r="AE215" s="469"/>
      <c r="AF215" s="469"/>
      <c r="AG215" s="470"/>
      <c r="AH215" s="468" t="str">
        <f>'別紙B-1　総括表'!AI18</f>
        <v>目標値（令和　年度）</v>
      </c>
      <c r="AI215" s="469"/>
      <c r="AJ215" s="469"/>
      <c r="AK215" s="469"/>
      <c r="AL215" s="469"/>
      <c r="AM215" s="469"/>
      <c r="AN215" s="470"/>
      <c r="CF215" s="91"/>
      <c r="CG215" s="91"/>
      <c r="CJ215" s="91"/>
      <c r="CK215" s="91"/>
      <c r="CN215" s="91"/>
      <c r="CO215" s="91"/>
      <c r="CU215" s="91"/>
      <c r="CX215" s="1"/>
      <c r="CY215" s="91"/>
      <c r="DB215" s="1"/>
      <c r="DC215" s="91"/>
      <c r="DF215" s="1"/>
      <c r="DG215" s="91"/>
      <c r="DM215" s="1"/>
      <c r="DQ215" s="1"/>
      <c r="DU215" s="1"/>
      <c r="DZ215" s="1"/>
    </row>
    <row r="216" spans="2:130" ht="43.5" customHeight="1" x14ac:dyDescent="0.4">
      <c r="C216" s="349" t="str">
        <f>IF(ISBLANK('別紙B-1　総括表'!D19),"",'別紙B-1　総括表'!D19)</f>
        <v/>
      </c>
      <c r="D216" s="351"/>
      <c r="E216" s="351"/>
      <c r="F216" s="351"/>
      <c r="G216" s="351"/>
      <c r="H216" s="351"/>
      <c r="I216" s="351"/>
      <c r="J216" s="350"/>
      <c r="K216" s="445" t="str">
        <f>IF(ISBLANK('別紙B-1　総括表'!L19),"",'別紙B-1　総括表'!L19)</f>
        <v/>
      </c>
      <c r="L216" s="446"/>
      <c r="M216" s="446"/>
      <c r="N216" s="446"/>
      <c r="O216" s="446"/>
      <c r="P216" s="446"/>
      <c r="Q216" s="446"/>
      <c r="R216" s="446"/>
      <c r="S216" s="446"/>
      <c r="T216" s="446"/>
      <c r="U216" s="446"/>
      <c r="V216" s="446"/>
      <c r="W216" s="446"/>
      <c r="X216" s="446"/>
      <c r="Y216" s="446"/>
      <c r="Z216" s="447"/>
      <c r="AA216" s="312"/>
      <c r="AB216" s="313"/>
      <c r="AC216" s="313"/>
      <c r="AD216" s="313"/>
      <c r="AE216" s="351" t="str">
        <f>IF(ISBLANK('別紙B-1　総括表'!AF19),"",'別紙B-1　総括表'!AF19)</f>
        <v/>
      </c>
      <c r="AF216" s="351"/>
      <c r="AG216" s="350"/>
      <c r="AH216" s="312"/>
      <c r="AI216" s="313"/>
      <c r="AJ216" s="313"/>
      <c r="AK216" s="313"/>
      <c r="AL216" s="351" t="str">
        <f>IF(ISBLANK(AE216),"",AE216)</f>
        <v/>
      </c>
      <c r="AM216" s="351"/>
      <c r="AN216" s="350"/>
      <c r="CF216" s="91"/>
      <c r="CG216" s="91"/>
      <c r="CJ216" s="91"/>
      <c r="CK216" s="91"/>
      <c r="CN216" s="91"/>
      <c r="CO216" s="91"/>
      <c r="CU216" s="91"/>
      <c r="CX216" s="1"/>
      <c r="CY216" s="91"/>
      <c r="DB216" s="1"/>
      <c r="DC216" s="91"/>
      <c r="DF216" s="1"/>
      <c r="DG216" s="91"/>
      <c r="DM216" s="1"/>
      <c r="DQ216" s="1"/>
      <c r="DU216" s="1"/>
      <c r="DZ216" s="1"/>
    </row>
    <row r="217" spans="2:130" ht="33.75" hidden="1" customHeight="1" outlineLevel="1" x14ac:dyDescent="0.4">
      <c r="C217" s="349" t="str">
        <f>IF(ISBLANK('別紙B-1　総括表'!D20),"",'別紙B-1　総括表'!D20)</f>
        <v/>
      </c>
      <c r="D217" s="351"/>
      <c r="E217" s="351"/>
      <c r="F217" s="351"/>
      <c r="G217" s="351"/>
      <c r="H217" s="351"/>
      <c r="I217" s="351"/>
      <c r="J217" s="350"/>
      <c r="K217" s="445" t="str">
        <f>IF(ISBLANK('別紙B-1　総括表'!L20),"",'別紙B-1　総括表'!L20)</f>
        <v/>
      </c>
      <c r="L217" s="446"/>
      <c r="M217" s="446"/>
      <c r="N217" s="446"/>
      <c r="O217" s="446"/>
      <c r="P217" s="446"/>
      <c r="Q217" s="446"/>
      <c r="R217" s="446"/>
      <c r="S217" s="446"/>
      <c r="T217" s="446"/>
      <c r="U217" s="446"/>
      <c r="V217" s="446"/>
      <c r="W217" s="446"/>
      <c r="X217" s="446"/>
      <c r="Y217" s="446"/>
      <c r="Z217" s="447"/>
      <c r="AA217" s="312"/>
      <c r="AB217" s="313"/>
      <c r="AC217" s="313"/>
      <c r="AD217" s="313"/>
      <c r="AE217" s="351" t="str">
        <f>IF(ISBLANK('別紙B-1　総括表'!AF20),"",'別紙B-1　総括表'!AF20)</f>
        <v/>
      </c>
      <c r="AF217" s="351"/>
      <c r="AG217" s="350"/>
      <c r="AH217" s="312"/>
      <c r="AI217" s="313"/>
      <c r="AJ217" s="313"/>
      <c r="AK217" s="313"/>
      <c r="AL217" s="351" t="str">
        <f>IF(ISBLANK(AE217),"",AE217)</f>
        <v/>
      </c>
      <c r="AM217" s="351"/>
      <c r="AN217" s="350"/>
      <c r="CF217" s="91"/>
      <c r="CG217" s="91"/>
      <c r="CJ217" s="91"/>
      <c r="CK217" s="91"/>
      <c r="CN217" s="91"/>
      <c r="CO217" s="91"/>
      <c r="CU217" s="91"/>
      <c r="CX217" s="1"/>
      <c r="CY217" s="91"/>
      <c r="DB217" s="1"/>
      <c r="DC217" s="91"/>
      <c r="DF217" s="1"/>
      <c r="DG217" s="91"/>
      <c r="DM217" s="1"/>
      <c r="DQ217" s="1"/>
      <c r="DU217" s="1"/>
      <c r="DZ217" s="1"/>
    </row>
    <row r="218" spans="2:130" ht="17.25" customHeight="1" collapsed="1" x14ac:dyDescent="0.4">
      <c r="C218" s="1" t="s">
        <v>405</v>
      </c>
      <c r="CF218" s="91"/>
      <c r="CG218" s="91"/>
      <c r="CJ218" s="91"/>
      <c r="CK218" s="91"/>
      <c r="CN218" s="91"/>
      <c r="CO218" s="91"/>
      <c r="CU218" s="91"/>
      <c r="CX218" s="1"/>
      <c r="CY218" s="91"/>
      <c r="DB218" s="1"/>
      <c r="DC218" s="91"/>
      <c r="DF218" s="1"/>
      <c r="DG218" s="91"/>
      <c r="DM218" s="1"/>
      <c r="DQ218" s="1"/>
      <c r="DU218" s="1"/>
      <c r="DZ218" s="1"/>
    </row>
    <row r="219" spans="2:130" s="91" customFormat="1" ht="17.25" customHeight="1" x14ac:dyDescent="0.4">
      <c r="C219" s="260" t="s">
        <v>855</v>
      </c>
    </row>
    <row r="220" spans="2:130" ht="16.5" customHeight="1" x14ac:dyDescent="0.4">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CF220" s="91"/>
      <c r="CG220" s="91"/>
      <c r="CJ220" s="91"/>
      <c r="CK220" s="91"/>
      <c r="CN220" s="91"/>
      <c r="CO220" s="91"/>
      <c r="CU220" s="91"/>
      <c r="CX220" s="1"/>
      <c r="CY220" s="91"/>
      <c r="DB220" s="1"/>
      <c r="DC220" s="91"/>
      <c r="DF220" s="1"/>
      <c r="DG220" s="91"/>
      <c r="DM220" s="1"/>
      <c r="DQ220" s="1"/>
      <c r="DU220" s="1"/>
      <c r="DZ220" s="1"/>
    </row>
    <row r="221" spans="2:130" ht="22.5" customHeight="1" x14ac:dyDescent="0.4">
      <c r="B221" s="8" t="s">
        <v>476</v>
      </c>
      <c r="P221" s="3"/>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CF221" s="91"/>
      <c r="CG221" s="91"/>
      <c r="CJ221" s="91"/>
      <c r="CK221" s="91"/>
      <c r="CN221" s="91"/>
      <c r="CO221" s="91"/>
      <c r="CU221" s="91"/>
      <c r="CX221" s="1"/>
      <c r="CY221" s="91"/>
      <c r="DB221" s="1"/>
      <c r="DC221" s="91"/>
      <c r="DF221" s="1"/>
      <c r="DG221" s="91"/>
      <c r="DM221" s="1"/>
      <c r="DQ221" s="1"/>
      <c r="DU221" s="1"/>
      <c r="DZ221" s="1"/>
    </row>
    <row r="222" spans="2:130" ht="17.25" customHeight="1" x14ac:dyDescent="0.4">
      <c r="C222" s="316" t="s">
        <v>306</v>
      </c>
      <c r="D222" s="316"/>
      <c r="E222" s="316"/>
      <c r="F222" s="316"/>
      <c r="G222" s="316"/>
      <c r="H222" s="316"/>
      <c r="I222" s="316"/>
      <c r="J222" s="316"/>
      <c r="K222" s="341" t="s">
        <v>301</v>
      </c>
      <c r="L222" s="341"/>
      <c r="M222" s="341"/>
      <c r="N222" s="341"/>
      <c r="O222" s="341"/>
      <c r="P222" s="341"/>
      <c r="Q222" s="341"/>
      <c r="R222" s="341"/>
      <c r="S222" s="341"/>
      <c r="T222" s="341"/>
      <c r="U222" s="341"/>
      <c r="V222" s="341"/>
      <c r="W222" s="341"/>
      <c r="X222" s="341"/>
      <c r="Y222" s="341"/>
      <c r="Z222" s="342"/>
      <c r="AA222" s="448" t="s">
        <v>304</v>
      </c>
      <c r="AB222" s="448"/>
      <c r="AC222" s="448"/>
      <c r="AD222" s="448"/>
      <c r="AE222" s="448"/>
      <c r="AF222" s="448"/>
      <c r="AG222" s="448"/>
      <c r="AH222" s="448"/>
      <c r="AI222" s="448" t="s">
        <v>313</v>
      </c>
      <c r="AJ222" s="448"/>
      <c r="AK222" s="448"/>
      <c r="AL222" s="448"/>
      <c r="AM222" s="448"/>
      <c r="AN222" s="448"/>
      <c r="AO222" s="448"/>
      <c r="BJ222" s="60"/>
      <c r="BK222" s="60"/>
      <c r="BL222" s="1"/>
      <c r="BM222" s="1"/>
      <c r="BP222" s="2"/>
      <c r="CF222" s="91"/>
      <c r="CG222" s="91"/>
      <c r="CJ222" s="91"/>
      <c r="CK222" s="91"/>
      <c r="CN222" s="91"/>
      <c r="CO222" s="91"/>
      <c r="CU222" s="91"/>
      <c r="CX222" s="1"/>
      <c r="CY222" s="91"/>
      <c r="DB222" s="1"/>
      <c r="DC222" s="91"/>
      <c r="DF222" s="1"/>
      <c r="DG222" s="91"/>
      <c r="DM222" s="1"/>
      <c r="DQ222" s="1"/>
      <c r="DU222" s="1"/>
      <c r="DZ222" s="1"/>
    </row>
    <row r="223" spans="2:130" ht="17.25" customHeight="1" x14ac:dyDescent="0.4">
      <c r="C223" s="316"/>
      <c r="D223" s="316"/>
      <c r="E223" s="316"/>
      <c r="F223" s="316"/>
      <c r="G223" s="316"/>
      <c r="H223" s="316"/>
      <c r="I223" s="316"/>
      <c r="J223" s="316"/>
      <c r="K223" s="341" t="str">
        <f>AA215</f>
        <v>現状値（令和　年度）</v>
      </c>
      <c r="L223" s="341"/>
      <c r="M223" s="341"/>
      <c r="N223" s="341"/>
      <c r="O223" s="341"/>
      <c r="P223" s="341"/>
      <c r="Q223" s="341"/>
      <c r="R223" s="342"/>
      <c r="S223" s="340" t="str">
        <f>AH215</f>
        <v>目標値（令和　年度）</v>
      </c>
      <c r="T223" s="341"/>
      <c r="U223" s="341"/>
      <c r="V223" s="341"/>
      <c r="W223" s="341"/>
      <c r="X223" s="341"/>
      <c r="Y223" s="341"/>
      <c r="Z223" s="342"/>
      <c r="AA223" s="448"/>
      <c r="AB223" s="448"/>
      <c r="AC223" s="448"/>
      <c r="AD223" s="448"/>
      <c r="AE223" s="448"/>
      <c r="AF223" s="448"/>
      <c r="AG223" s="448"/>
      <c r="AH223" s="448"/>
      <c r="AI223" s="448"/>
      <c r="AJ223" s="448"/>
      <c r="AK223" s="448"/>
      <c r="AL223" s="448"/>
      <c r="AM223" s="448"/>
      <c r="AN223" s="448"/>
      <c r="AO223" s="448"/>
      <c r="AP223" s="60"/>
      <c r="AQ223" s="60"/>
      <c r="AR223" s="60"/>
      <c r="BJ223" s="60"/>
      <c r="BK223" s="60"/>
      <c r="BS223" s="459" t="s">
        <v>426</v>
      </c>
      <c r="BT223" s="460"/>
      <c r="BU223" s="444" t="s">
        <v>424</v>
      </c>
      <c r="BV223" s="444"/>
      <c r="BW223" s="444"/>
      <c r="BX223" s="444" t="s">
        <v>425</v>
      </c>
      <c r="BY223" s="444"/>
      <c r="BZ223" s="444"/>
      <c r="CA223" s="444"/>
      <c r="CB223" s="444"/>
      <c r="CF223" s="91"/>
      <c r="CG223" s="91"/>
      <c r="CJ223" s="91"/>
      <c r="CK223" s="91"/>
      <c r="CN223" s="91"/>
      <c r="CO223" s="91"/>
      <c r="CU223" s="91"/>
      <c r="CX223" s="1"/>
      <c r="CY223" s="91"/>
      <c r="DB223" s="1"/>
      <c r="DC223" s="91"/>
      <c r="DF223" s="1"/>
      <c r="DG223" s="91"/>
      <c r="DM223" s="1"/>
      <c r="DQ223" s="1"/>
      <c r="DU223" s="1"/>
      <c r="DZ223" s="1"/>
    </row>
    <row r="224" spans="2:130" ht="19.5" customHeight="1" x14ac:dyDescent="0.4">
      <c r="C224" s="449" t="str">
        <f>IF(ISBLANK('別紙B-1　総括表'!V9),"",'別紙B-1　総括表'!V9)</f>
        <v/>
      </c>
      <c r="D224" s="449"/>
      <c r="E224" s="449"/>
      <c r="F224" s="449"/>
      <c r="G224" s="449"/>
      <c r="H224" s="449"/>
      <c r="I224" s="449"/>
      <c r="J224" s="449"/>
      <c r="K224" s="450"/>
      <c r="L224" s="451"/>
      <c r="M224" s="451"/>
      <c r="N224" s="451"/>
      <c r="O224" s="451"/>
      <c r="P224" s="451"/>
      <c r="Q224" s="454" t="s">
        <v>179</v>
      </c>
      <c r="R224" s="455"/>
      <c r="S224" s="450"/>
      <c r="T224" s="451"/>
      <c r="U224" s="451"/>
      <c r="V224" s="451"/>
      <c r="W224" s="451"/>
      <c r="X224" s="451"/>
      <c r="Y224" s="454" t="s">
        <v>179</v>
      </c>
      <c r="Z224" s="455"/>
      <c r="AA224" s="456"/>
      <c r="AB224" s="456"/>
      <c r="AC224" s="456"/>
      <c r="AD224" s="456"/>
      <c r="AE224" s="456"/>
      <c r="AF224" s="456"/>
      <c r="AG224" s="456"/>
      <c r="AH224" s="456"/>
      <c r="AI224" s="361"/>
      <c r="AJ224" s="361"/>
      <c r="AK224" s="361"/>
      <c r="AL224" s="361"/>
      <c r="AM224" s="361"/>
      <c r="AN224" s="361"/>
      <c r="AO224" s="361"/>
      <c r="AP224" s="60"/>
      <c r="AQ224" s="72"/>
      <c r="AR224" s="73"/>
      <c r="BJ224" s="60"/>
      <c r="BK224" s="60"/>
      <c r="BS224" s="457" t="str">
        <f>IF((BU224&gt;BX224),"○","×")</f>
        <v>×</v>
      </c>
      <c r="BT224" s="458"/>
      <c r="BU224" s="394"/>
      <c r="BV224" s="394"/>
      <c r="BW224" s="394"/>
      <c r="BX224" s="394"/>
      <c r="BY224" s="394"/>
      <c r="BZ224" s="394"/>
      <c r="CA224" s="394"/>
      <c r="CB224" s="394"/>
      <c r="CF224" s="91"/>
      <c r="CG224" s="91"/>
      <c r="CJ224" s="91"/>
      <c r="CK224" s="91"/>
      <c r="CN224" s="91"/>
      <c r="CO224" s="91"/>
      <c r="CU224" s="91"/>
      <c r="CX224" s="1"/>
      <c r="CY224" s="91"/>
      <c r="DB224" s="1"/>
      <c r="DC224" s="91"/>
      <c r="DF224" s="1"/>
      <c r="DG224" s="91"/>
      <c r="DM224" s="1"/>
      <c r="DQ224" s="1"/>
      <c r="DU224" s="1"/>
      <c r="DZ224" s="1"/>
    </row>
    <row r="225" spans="1:130" s="60" customFormat="1" ht="19.5" customHeight="1" x14ac:dyDescent="0.4">
      <c r="C225" s="449"/>
      <c r="D225" s="449"/>
      <c r="E225" s="449"/>
      <c r="F225" s="449"/>
      <c r="G225" s="449"/>
      <c r="H225" s="449"/>
      <c r="I225" s="449"/>
      <c r="J225" s="449"/>
      <c r="K225" s="452"/>
      <c r="L225" s="453"/>
      <c r="M225" s="453"/>
      <c r="N225" s="453"/>
      <c r="O225" s="453"/>
      <c r="P225" s="453"/>
      <c r="Q225" s="400"/>
      <c r="R225" s="401"/>
      <c r="S225" s="452"/>
      <c r="T225" s="453"/>
      <c r="U225" s="453"/>
      <c r="V225" s="453"/>
      <c r="W225" s="453"/>
      <c r="X225" s="453"/>
      <c r="Y225" s="400"/>
      <c r="Z225" s="401"/>
      <c r="AA225" s="456"/>
      <c r="AB225" s="456"/>
      <c r="AC225" s="456"/>
      <c r="AD225" s="456"/>
      <c r="AE225" s="456"/>
      <c r="AF225" s="456"/>
      <c r="AG225" s="456"/>
      <c r="AH225" s="456"/>
      <c r="AI225" s="361"/>
      <c r="AJ225" s="361"/>
      <c r="AK225" s="361"/>
      <c r="AL225" s="361"/>
      <c r="AM225" s="361"/>
      <c r="AN225" s="361"/>
      <c r="AO225" s="361"/>
      <c r="AQ225" s="74"/>
      <c r="AR225" s="75"/>
      <c r="BQ225" s="69"/>
      <c r="BR225" s="69"/>
      <c r="BS225" s="70"/>
      <c r="BT225" s="70"/>
      <c r="BU225" s="70"/>
      <c r="BV225" s="70"/>
      <c r="BW225" s="70"/>
      <c r="BX225" s="70"/>
      <c r="BY225" s="70"/>
      <c r="BZ225" s="70"/>
      <c r="CF225" s="91"/>
    </row>
    <row r="226" spans="1:130" s="60" customFormat="1" ht="19.5" customHeight="1" x14ac:dyDescent="0.4">
      <c r="B226" s="5"/>
      <c r="C226" s="83" t="s">
        <v>450</v>
      </c>
      <c r="D226" s="84" t="s">
        <v>451</v>
      </c>
      <c r="E226" s="81"/>
      <c r="F226" s="81"/>
      <c r="G226" s="81"/>
      <c r="H226" s="81"/>
      <c r="I226" s="81"/>
      <c r="J226" s="81"/>
      <c r="K226" s="82"/>
      <c r="L226" s="71"/>
      <c r="M226" s="71"/>
      <c r="N226" s="71"/>
      <c r="O226" s="71"/>
      <c r="P226" s="71"/>
      <c r="Q226" s="67"/>
      <c r="R226" s="67"/>
      <c r="S226" s="71"/>
      <c r="T226" s="71"/>
      <c r="U226" s="71"/>
      <c r="V226" s="71"/>
      <c r="W226" s="71"/>
      <c r="X226" s="71"/>
      <c r="Y226" s="67"/>
      <c r="Z226" s="67"/>
      <c r="AA226" s="67"/>
      <c r="AB226" s="67"/>
      <c r="AC226" s="67"/>
      <c r="AD226" s="67"/>
      <c r="AE226" s="67"/>
      <c r="AF226" s="67"/>
      <c r="AG226" s="67"/>
      <c r="AH226" s="67"/>
      <c r="AI226" s="67"/>
      <c r="AJ226" s="67"/>
      <c r="AK226" s="67"/>
      <c r="AL226" s="67"/>
      <c r="AM226" s="67"/>
      <c r="AN226" s="67"/>
      <c r="AO226" s="67"/>
      <c r="AP226" s="28"/>
      <c r="AQ226" s="76"/>
      <c r="AR226" s="77"/>
      <c r="AS226" s="28"/>
      <c r="BQ226" s="69"/>
      <c r="BR226" s="69"/>
      <c r="BS226" s="70"/>
      <c r="BT226" s="70"/>
      <c r="BU226" s="70"/>
      <c r="BV226" s="70"/>
      <c r="BW226" s="70"/>
      <c r="BX226" s="70"/>
      <c r="BY226" s="70"/>
      <c r="BZ226" s="70"/>
      <c r="CF226" s="91"/>
    </row>
    <row r="227" spans="1:130" s="60" customFormat="1" ht="19.5" customHeight="1" x14ac:dyDescent="0.4">
      <c r="B227" s="5"/>
      <c r="C227" s="85" t="s">
        <v>450</v>
      </c>
      <c r="D227" s="86" t="s">
        <v>452</v>
      </c>
      <c r="E227" s="81"/>
      <c r="F227" s="81"/>
      <c r="G227" s="81"/>
      <c r="H227" s="81"/>
      <c r="I227" s="81"/>
      <c r="J227" s="81"/>
      <c r="K227" s="82"/>
      <c r="L227" s="71"/>
      <c r="M227" s="71"/>
      <c r="N227" s="71"/>
      <c r="O227" s="71"/>
      <c r="P227" s="71"/>
      <c r="Q227" s="67"/>
      <c r="R227" s="67"/>
      <c r="S227" s="71"/>
      <c r="T227" s="71"/>
      <c r="U227" s="71"/>
      <c r="V227" s="71"/>
      <c r="W227" s="71"/>
      <c r="X227" s="71"/>
      <c r="Y227" s="67"/>
      <c r="Z227" s="67"/>
      <c r="AA227" s="67"/>
      <c r="AB227" s="67"/>
      <c r="AC227" s="67"/>
      <c r="AD227" s="67"/>
      <c r="AE227" s="67"/>
      <c r="AF227" s="67"/>
      <c r="AG227" s="67"/>
      <c r="AH227" s="67"/>
      <c r="AI227" s="67"/>
      <c r="AJ227" s="67"/>
      <c r="AK227" s="67"/>
      <c r="AL227" s="67"/>
      <c r="AM227" s="67"/>
      <c r="AN227" s="67"/>
      <c r="AO227" s="67"/>
      <c r="AP227" s="28"/>
      <c r="AQ227" s="76"/>
      <c r="AR227" s="77"/>
      <c r="AS227" s="28"/>
      <c r="BQ227" s="69"/>
      <c r="BR227" s="69"/>
      <c r="BS227" s="70"/>
      <c r="BT227" s="70"/>
      <c r="BU227" s="70"/>
      <c r="BV227" s="70"/>
      <c r="BW227" s="70"/>
      <c r="BX227" s="70"/>
      <c r="BY227" s="70"/>
      <c r="BZ227" s="70"/>
      <c r="CF227" s="91"/>
    </row>
    <row r="228" spans="1:130" s="60" customFormat="1" ht="18" customHeight="1" x14ac:dyDescent="0.4">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7"/>
      <c r="BM228" s="67"/>
      <c r="BN228" s="66"/>
      <c r="BO228" s="66"/>
      <c r="BP228" s="66"/>
      <c r="BQ228" s="66"/>
      <c r="CF228" s="91"/>
    </row>
    <row r="229" spans="1:130" ht="18" customHeight="1" x14ac:dyDescent="0.4">
      <c r="C229" s="343" t="s">
        <v>2</v>
      </c>
      <c r="D229" s="344"/>
      <c r="E229" s="344"/>
      <c r="F229" s="344"/>
      <c r="G229" s="344"/>
      <c r="H229" s="344"/>
      <c r="I229" s="345"/>
      <c r="J229" s="343" t="s">
        <v>9</v>
      </c>
      <c r="K229" s="344"/>
      <c r="L229" s="344"/>
      <c r="M229" s="345"/>
      <c r="N229" s="464" t="s">
        <v>11</v>
      </c>
      <c r="O229" s="465"/>
      <c r="P229" s="343" t="s">
        <v>7</v>
      </c>
      <c r="Q229" s="344"/>
      <c r="R229" s="344"/>
      <c r="S229" s="345"/>
      <c r="T229" s="449" t="s">
        <v>465</v>
      </c>
      <c r="U229" s="449"/>
      <c r="V229" s="449"/>
      <c r="W229" s="449"/>
      <c r="X229" s="449"/>
      <c r="Y229" s="449"/>
      <c r="Z229" s="449"/>
      <c r="AA229" s="449"/>
      <c r="AB229" s="449"/>
      <c r="AC229" s="449"/>
      <c r="AD229" s="449"/>
      <c r="AE229" s="449"/>
      <c r="AF229" s="449"/>
      <c r="AG229" s="471" t="s">
        <v>3</v>
      </c>
      <c r="AH229" s="472"/>
      <c r="AI229" s="472"/>
      <c r="AJ229" s="472"/>
      <c r="AK229" s="473"/>
      <c r="AL229" s="316" t="s">
        <v>189</v>
      </c>
      <c r="AM229" s="316"/>
      <c r="AN229" s="316"/>
      <c r="AO229" s="316"/>
      <c r="AP229" s="316"/>
      <c r="AQ229" s="316"/>
      <c r="AR229" s="316"/>
      <c r="AS229" s="316"/>
      <c r="AT229" s="343" t="s">
        <v>6</v>
      </c>
      <c r="AU229" s="344"/>
      <c r="AV229" s="344"/>
      <c r="AW229" s="344"/>
      <c r="AX229" s="345"/>
      <c r="AY229" s="343" t="s">
        <v>10</v>
      </c>
      <c r="AZ229" s="344"/>
      <c r="BA229" s="345"/>
      <c r="BB229" s="481" t="s">
        <v>709</v>
      </c>
      <c r="BC229" s="485"/>
      <c r="BD229" s="485"/>
      <c r="BE229" s="482"/>
      <c r="BF229" s="336" t="s">
        <v>469</v>
      </c>
      <c r="BG229" s="337"/>
      <c r="BH229" s="337"/>
      <c r="BI229" s="461"/>
      <c r="BJ229" s="496" t="s">
        <v>449</v>
      </c>
      <c r="BK229" s="497"/>
      <c r="BL229" s="336" t="s">
        <v>152</v>
      </c>
      <c r="BM229" s="337"/>
      <c r="BN229" s="337"/>
      <c r="BO229" s="461"/>
      <c r="CF229" s="91"/>
      <c r="CG229" s="91"/>
      <c r="CJ229" s="91"/>
      <c r="CK229" s="91"/>
      <c r="CN229" s="91"/>
      <c r="CO229" s="91"/>
      <c r="CU229" s="91"/>
      <c r="CX229" s="1"/>
      <c r="CY229" s="91"/>
      <c r="DB229" s="1"/>
      <c r="DC229" s="91"/>
      <c r="DF229" s="1"/>
      <c r="DG229" s="91"/>
      <c r="DM229" s="1"/>
      <c r="DQ229" s="1"/>
      <c r="DU229" s="1"/>
      <c r="DZ229" s="1"/>
    </row>
    <row r="230" spans="1:130" ht="18" customHeight="1" x14ac:dyDescent="0.4">
      <c r="C230" s="346"/>
      <c r="D230" s="347"/>
      <c r="E230" s="347"/>
      <c r="F230" s="347"/>
      <c r="G230" s="347"/>
      <c r="H230" s="347"/>
      <c r="I230" s="348"/>
      <c r="J230" s="346"/>
      <c r="K230" s="347"/>
      <c r="L230" s="347"/>
      <c r="M230" s="348"/>
      <c r="N230" s="466"/>
      <c r="O230" s="467"/>
      <c r="P230" s="346"/>
      <c r="Q230" s="347"/>
      <c r="R230" s="347"/>
      <c r="S230" s="348"/>
      <c r="T230" s="477" t="s">
        <v>421</v>
      </c>
      <c r="U230" s="477"/>
      <c r="V230" s="477"/>
      <c r="W230" s="478"/>
      <c r="X230" s="455" t="s">
        <v>188</v>
      </c>
      <c r="Y230" s="455"/>
      <c r="Z230" s="455"/>
      <c r="AA230" s="477"/>
      <c r="AB230" s="479" t="s">
        <v>190</v>
      </c>
      <c r="AC230" s="479"/>
      <c r="AD230" s="479"/>
      <c r="AE230" s="479"/>
      <c r="AF230" s="479"/>
      <c r="AG230" s="474"/>
      <c r="AH230" s="475"/>
      <c r="AI230" s="475"/>
      <c r="AJ230" s="475"/>
      <c r="AK230" s="476"/>
      <c r="AL230" s="346" t="s">
        <v>466</v>
      </c>
      <c r="AM230" s="347"/>
      <c r="AN230" s="347"/>
      <c r="AO230" s="348"/>
      <c r="AP230" s="346" t="s">
        <v>467</v>
      </c>
      <c r="AQ230" s="347"/>
      <c r="AR230" s="347"/>
      <c r="AS230" s="348"/>
      <c r="AT230" s="346"/>
      <c r="AU230" s="347"/>
      <c r="AV230" s="347"/>
      <c r="AW230" s="347"/>
      <c r="AX230" s="348"/>
      <c r="AY230" s="346"/>
      <c r="AZ230" s="347"/>
      <c r="BA230" s="348"/>
      <c r="BB230" s="483"/>
      <c r="BC230" s="486"/>
      <c r="BD230" s="486"/>
      <c r="BE230" s="484"/>
      <c r="BF230" s="338"/>
      <c r="BG230" s="339"/>
      <c r="BH230" s="339"/>
      <c r="BI230" s="462"/>
      <c r="BJ230" s="498"/>
      <c r="BK230" s="499"/>
      <c r="BL230" s="338"/>
      <c r="BM230" s="339"/>
      <c r="BN230" s="339"/>
      <c r="BO230" s="462"/>
      <c r="BS230" s="50" t="s">
        <v>403</v>
      </c>
      <c r="CF230" s="91"/>
      <c r="CG230" s="91"/>
      <c r="CJ230" s="91"/>
      <c r="CK230" s="91"/>
      <c r="CN230" s="91"/>
      <c r="CO230" s="91"/>
      <c r="CU230" s="91"/>
      <c r="CX230" s="1"/>
      <c r="CY230" s="91"/>
      <c r="DB230" s="1"/>
      <c r="DC230" s="91"/>
      <c r="DF230" s="1"/>
      <c r="DG230" s="91"/>
      <c r="DM230" s="1"/>
      <c r="DQ230" s="1"/>
      <c r="DU230" s="1"/>
      <c r="DZ230" s="1"/>
    </row>
    <row r="231" spans="1:130" ht="18" customHeight="1" x14ac:dyDescent="0.4">
      <c r="C231" s="321"/>
      <c r="D231" s="321"/>
      <c r="E231" s="321"/>
      <c r="F231" s="321"/>
      <c r="G231" s="321"/>
      <c r="H231" s="321"/>
      <c r="I231" s="321"/>
      <c r="J231" s="312"/>
      <c r="K231" s="313"/>
      <c r="L231" s="313"/>
      <c r="M231" s="79"/>
      <c r="N231" s="412"/>
      <c r="O231" s="412"/>
      <c r="P231" s="413"/>
      <c r="Q231" s="414"/>
      <c r="R231" s="414"/>
      <c r="S231" s="414"/>
      <c r="T231" s="437"/>
      <c r="U231" s="437"/>
      <c r="V231" s="437"/>
      <c r="W231" s="441"/>
      <c r="X231" s="442"/>
      <c r="Y231" s="442"/>
      <c r="Z231" s="442"/>
      <c r="AA231" s="437"/>
      <c r="AB231" s="443">
        <f t="shared" ref="AB231:AB236" si="16">T231+X231</f>
        <v>0</v>
      </c>
      <c r="AC231" s="443"/>
      <c r="AD231" s="443"/>
      <c r="AE231" s="443"/>
      <c r="AF231" s="443"/>
      <c r="AG231" s="432"/>
      <c r="AH231" s="433"/>
      <c r="AI231" s="433"/>
      <c r="AJ231" s="433"/>
      <c r="AK231" s="442"/>
      <c r="AL231" s="437"/>
      <c r="AM231" s="437"/>
      <c r="AN231" s="437"/>
      <c r="AO231" s="437"/>
      <c r="AP231" s="437"/>
      <c r="AQ231" s="437"/>
      <c r="AR231" s="437"/>
      <c r="AS231" s="437"/>
      <c r="AT231" s="438">
        <f t="shared" ref="AT231:AT236" si="17">AB231-AL231-AP231</f>
        <v>0</v>
      </c>
      <c r="AU231" s="439"/>
      <c r="AV231" s="439"/>
      <c r="AW231" s="439"/>
      <c r="AX231" s="440"/>
      <c r="AY231" s="306"/>
      <c r="AZ231" s="307"/>
      <c r="BA231" s="308"/>
      <c r="BB231" s="434"/>
      <c r="BC231" s="435"/>
      <c r="BD231" s="435"/>
      <c r="BE231" s="436"/>
      <c r="BF231" s="434"/>
      <c r="BG231" s="435"/>
      <c r="BH231" s="435"/>
      <c r="BI231" s="436"/>
      <c r="BJ231" s="500"/>
      <c r="BK231" s="501"/>
      <c r="BL231" s="434"/>
      <c r="BM231" s="435"/>
      <c r="BN231" s="435"/>
      <c r="BO231" s="436"/>
      <c r="BS231" s="51">
        <f>IF(P231='リスト（削除不可）'!$H$2,'リスト（削除不可）'!$I$2,IF(P231='リスト（削除不可）'!$H$3,'リスト（削除不可）'!$I$3,'リスト（削除不可）'!$I$4))</f>
        <v>0.8666666666666667</v>
      </c>
      <c r="BT231" s="52">
        <f t="shared" ref="BT231:BT236" si="18">P231*AG231-AL231</f>
        <v>0</v>
      </c>
      <c r="BU231" s="52">
        <f t="shared" ref="BU231:BU236" si="19">(AL231+AP231)*BS231-AL231</f>
        <v>0</v>
      </c>
      <c r="BW231" s="53"/>
      <c r="BY231" s="53"/>
      <c r="CF231" s="91"/>
      <c r="CG231" s="91"/>
      <c r="CJ231" s="91"/>
      <c r="CK231" s="91"/>
      <c r="CN231" s="91"/>
      <c r="CO231" s="91"/>
      <c r="CU231" s="91"/>
      <c r="CX231" s="1"/>
      <c r="CY231" s="91"/>
      <c r="DB231" s="1"/>
      <c r="DC231" s="91"/>
      <c r="DF231" s="1"/>
      <c r="DG231" s="91"/>
      <c r="DM231" s="1"/>
      <c r="DQ231" s="1"/>
      <c r="DU231" s="1"/>
      <c r="DZ231" s="1"/>
    </row>
    <row r="232" spans="1:130" ht="18" customHeight="1" x14ac:dyDescent="0.4">
      <c r="C232" s="321"/>
      <c r="D232" s="321"/>
      <c r="E232" s="321"/>
      <c r="F232" s="321"/>
      <c r="G232" s="321"/>
      <c r="H232" s="321"/>
      <c r="I232" s="321"/>
      <c r="J232" s="312"/>
      <c r="K232" s="313"/>
      <c r="L232" s="313"/>
      <c r="M232" s="79"/>
      <c r="N232" s="412"/>
      <c r="O232" s="412"/>
      <c r="P232" s="413"/>
      <c r="Q232" s="414"/>
      <c r="R232" s="414"/>
      <c r="S232" s="414"/>
      <c r="T232" s="437"/>
      <c r="U232" s="437"/>
      <c r="V232" s="437"/>
      <c r="W232" s="441"/>
      <c r="X232" s="442"/>
      <c r="Y232" s="442"/>
      <c r="Z232" s="442"/>
      <c r="AA232" s="437"/>
      <c r="AB232" s="443">
        <f t="shared" si="16"/>
        <v>0</v>
      </c>
      <c r="AC232" s="443"/>
      <c r="AD232" s="443"/>
      <c r="AE232" s="443"/>
      <c r="AF232" s="443"/>
      <c r="AG232" s="432"/>
      <c r="AH232" s="433"/>
      <c r="AI232" s="433"/>
      <c r="AJ232" s="433"/>
      <c r="AK232" s="433"/>
      <c r="AL232" s="437"/>
      <c r="AM232" s="437"/>
      <c r="AN232" s="437"/>
      <c r="AO232" s="437"/>
      <c r="AP232" s="437"/>
      <c r="AQ232" s="437"/>
      <c r="AR232" s="437"/>
      <c r="AS232" s="437"/>
      <c r="AT232" s="438">
        <f t="shared" si="17"/>
        <v>0</v>
      </c>
      <c r="AU232" s="439"/>
      <c r="AV232" s="439"/>
      <c r="AW232" s="439"/>
      <c r="AX232" s="440"/>
      <c r="AY232" s="306"/>
      <c r="AZ232" s="307"/>
      <c r="BA232" s="308"/>
      <c r="BB232" s="434"/>
      <c r="BC232" s="435"/>
      <c r="BD232" s="435"/>
      <c r="BE232" s="436"/>
      <c r="BF232" s="434"/>
      <c r="BG232" s="435"/>
      <c r="BH232" s="435"/>
      <c r="BI232" s="436"/>
      <c r="BJ232" s="500"/>
      <c r="BK232" s="501"/>
      <c r="BL232" s="434"/>
      <c r="BM232" s="435"/>
      <c r="BN232" s="435"/>
      <c r="BO232" s="436"/>
      <c r="BS232" s="51">
        <f>IF(P232='リスト（削除不可）'!$H$2,'リスト（削除不可）'!$I$2,IF(P232='リスト（削除不可）'!$H$3,'リスト（削除不可）'!$I$3,'リスト（削除不可）'!$I$4))</f>
        <v>0.8666666666666667</v>
      </c>
      <c r="BT232" s="52">
        <f t="shared" si="18"/>
        <v>0</v>
      </c>
      <c r="BU232" s="52">
        <f t="shared" si="19"/>
        <v>0</v>
      </c>
      <c r="BW232" s="53"/>
      <c r="BY232" s="53"/>
      <c r="CF232" s="91"/>
      <c r="CG232" s="91"/>
      <c r="CJ232" s="91"/>
      <c r="CK232" s="91"/>
      <c r="CN232" s="91"/>
      <c r="CO232" s="91"/>
      <c r="CU232" s="91"/>
      <c r="CX232" s="1"/>
      <c r="CY232" s="91"/>
      <c r="DB232" s="1"/>
      <c r="DC232" s="91"/>
      <c r="DF232" s="1"/>
      <c r="DG232" s="91"/>
      <c r="DM232" s="1"/>
      <c r="DQ232" s="1"/>
      <c r="DU232" s="1"/>
      <c r="DZ232" s="1"/>
    </row>
    <row r="233" spans="1:130" ht="18" customHeight="1" x14ac:dyDescent="0.4">
      <c r="C233" s="321"/>
      <c r="D233" s="321"/>
      <c r="E233" s="321"/>
      <c r="F233" s="321"/>
      <c r="G233" s="321"/>
      <c r="H233" s="321"/>
      <c r="I233" s="321"/>
      <c r="J233" s="312"/>
      <c r="K233" s="313"/>
      <c r="L233" s="313"/>
      <c r="M233" s="79"/>
      <c r="N233" s="412"/>
      <c r="O233" s="412"/>
      <c r="P233" s="413"/>
      <c r="Q233" s="414"/>
      <c r="R233" s="414"/>
      <c r="S233" s="414"/>
      <c r="T233" s="437"/>
      <c r="U233" s="437"/>
      <c r="V233" s="437"/>
      <c r="W233" s="441"/>
      <c r="X233" s="442"/>
      <c r="Y233" s="442"/>
      <c r="Z233" s="442"/>
      <c r="AA233" s="437"/>
      <c r="AB233" s="443">
        <f t="shared" si="16"/>
        <v>0</v>
      </c>
      <c r="AC233" s="443"/>
      <c r="AD233" s="443"/>
      <c r="AE233" s="443"/>
      <c r="AF233" s="443"/>
      <c r="AG233" s="432"/>
      <c r="AH233" s="433"/>
      <c r="AI233" s="433"/>
      <c r="AJ233" s="433"/>
      <c r="AK233" s="433"/>
      <c r="AL233" s="437"/>
      <c r="AM233" s="437"/>
      <c r="AN233" s="437"/>
      <c r="AO233" s="437"/>
      <c r="AP233" s="437"/>
      <c r="AQ233" s="437"/>
      <c r="AR233" s="437"/>
      <c r="AS233" s="437"/>
      <c r="AT233" s="438">
        <f t="shared" si="17"/>
        <v>0</v>
      </c>
      <c r="AU233" s="439"/>
      <c r="AV233" s="439"/>
      <c r="AW233" s="439"/>
      <c r="AX233" s="440"/>
      <c r="AY233" s="306"/>
      <c r="AZ233" s="307"/>
      <c r="BA233" s="308"/>
      <c r="BB233" s="434"/>
      <c r="BC233" s="435"/>
      <c r="BD233" s="435"/>
      <c r="BE233" s="436"/>
      <c r="BF233" s="434"/>
      <c r="BG233" s="435"/>
      <c r="BH233" s="435"/>
      <c r="BI233" s="436"/>
      <c r="BJ233" s="500"/>
      <c r="BK233" s="501"/>
      <c r="BL233" s="434"/>
      <c r="BM233" s="435"/>
      <c r="BN233" s="435"/>
      <c r="BO233" s="436"/>
      <c r="BS233" s="51">
        <f>IF(P233='リスト（削除不可）'!$H$2,'リスト（削除不可）'!$I$2,IF(P233='リスト（削除不可）'!$H$3,'リスト（削除不可）'!$I$3,'リスト（削除不可）'!$I$4))</f>
        <v>0.8666666666666667</v>
      </c>
      <c r="BT233" s="52">
        <f t="shared" si="18"/>
        <v>0</v>
      </c>
      <c r="BU233" s="52">
        <f t="shared" si="19"/>
        <v>0</v>
      </c>
      <c r="BW233" s="53"/>
      <c r="BY233" s="53"/>
      <c r="CF233" s="91"/>
      <c r="CG233" s="91"/>
      <c r="CJ233" s="91"/>
      <c r="CK233" s="91"/>
      <c r="CN233" s="91"/>
      <c r="CO233" s="91"/>
      <c r="CU233" s="91"/>
      <c r="CX233" s="1"/>
      <c r="CY233" s="91"/>
      <c r="DB233" s="1"/>
      <c r="DC233" s="91"/>
      <c r="DF233" s="1"/>
      <c r="DG233" s="91"/>
      <c r="DM233" s="1"/>
      <c r="DQ233" s="1"/>
      <c r="DU233" s="1"/>
      <c r="DZ233" s="1"/>
    </row>
    <row r="234" spans="1:130" ht="18" customHeight="1" x14ac:dyDescent="0.4">
      <c r="C234" s="321"/>
      <c r="D234" s="321"/>
      <c r="E234" s="321"/>
      <c r="F234" s="321"/>
      <c r="G234" s="321"/>
      <c r="H234" s="321"/>
      <c r="I234" s="321"/>
      <c r="J234" s="312"/>
      <c r="K234" s="313"/>
      <c r="L234" s="313"/>
      <c r="M234" s="79"/>
      <c r="N234" s="412"/>
      <c r="O234" s="412"/>
      <c r="P234" s="413"/>
      <c r="Q234" s="414"/>
      <c r="R234" s="414"/>
      <c r="S234" s="414"/>
      <c r="T234" s="437"/>
      <c r="U234" s="437"/>
      <c r="V234" s="437"/>
      <c r="W234" s="441"/>
      <c r="X234" s="442"/>
      <c r="Y234" s="442"/>
      <c r="Z234" s="442"/>
      <c r="AA234" s="437"/>
      <c r="AB234" s="443">
        <f t="shared" si="16"/>
        <v>0</v>
      </c>
      <c r="AC234" s="443"/>
      <c r="AD234" s="443"/>
      <c r="AE234" s="443"/>
      <c r="AF234" s="443"/>
      <c r="AG234" s="432"/>
      <c r="AH234" s="433"/>
      <c r="AI234" s="433"/>
      <c r="AJ234" s="433"/>
      <c r="AK234" s="433"/>
      <c r="AL234" s="437"/>
      <c r="AM234" s="437"/>
      <c r="AN234" s="437"/>
      <c r="AO234" s="437"/>
      <c r="AP234" s="437"/>
      <c r="AQ234" s="437"/>
      <c r="AR234" s="437"/>
      <c r="AS234" s="437"/>
      <c r="AT234" s="438">
        <f t="shared" si="17"/>
        <v>0</v>
      </c>
      <c r="AU234" s="439"/>
      <c r="AV234" s="439"/>
      <c r="AW234" s="439"/>
      <c r="AX234" s="440"/>
      <c r="AY234" s="306"/>
      <c r="AZ234" s="307"/>
      <c r="BA234" s="308"/>
      <c r="BB234" s="434"/>
      <c r="BC234" s="435"/>
      <c r="BD234" s="435"/>
      <c r="BE234" s="436"/>
      <c r="BF234" s="434"/>
      <c r="BG234" s="435"/>
      <c r="BH234" s="435"/>
      <c r="BI234" s="436"/>
      <c r="BJ234" s="500"/>
      <c r="BK234" s="501"/>
      <c r="BL234" s="434"/>
      <c r="BM234" s="435"/>
      <c r="BN234" s="435"/>
      <c r="BO234" s="436"/>
      <c r="BS234" s="51">
        <f>IF(P234='リスト（削除不可）'!$H$2,'リスト（削除不可）'!$I$2,IF(P234='リスト（削除不可）'!$H$3,'リスト（削除不可）'!$I$3,'リスト（削除不可）'!$I$4))</f>
        <v>0.8666666666666667</v>
      </c>
      <c r="BT234" s="52">
        <f t="shared" si="18"/>
        <v>0</v>
      </c>
      <c r="BU234" s="52">
        <f t="shared" si="19"/>
        <v>0</v>
      </c>
      <c r="BW234" s="53"/>
      <c r="BY234" s="53"/>
      <c r="CF234" s="91"/>
      <c r="CG234" s="91"/>
      <c r="CJ234" s="91"/>
      <c r="CK234" s="91"/>
      <c r="CN234" s="91"/>
      <c r="CO234" s="91"/>
      <c r="CU234" s="91"/>
      <c r="CX234" s="1"/>
      <c r="CY234" s="91"/>
      <c r="DB234" s="1"/>
      <c r="DC234" s="91"/>
      <c r="DF234" s="1"/>
      <c r="DG234" s="91"/>
      <c r="DM234" s="1"/>
      <c r="DQ234" s="1"/>
      <c r="DU234" s="1"/>
      <c r="DZ234" s="1"/>
    </row>
    <row r="235" spans="1:130" ht="18" customHeight="1" x14ac:dyDescent="0.4">
      <c r="C235" s="321"/>
      <c r="D235" s="321"/>
      <c r="E235" s="321"/>
      <c r="F235" s="321"/>
      <c r="G235" s="321"/>
      <c r="H235" s="321"/>
      <c r="I235" s="321"/>
      <c r="J235" s="312"/>
      <c r="K235" s="313"/>
      <c r="L235" s="313"/>
      <c r="M235" s="79"/>
      <c r="N235" s="412"/>
      <c r="O235" s="412"/>
      <c r="P235" s="413"/>
      <c r="Q235" s="414"/>
      <c r="R235" s="414"/>
      <c r="S235" s="414"/>
      <c r="T235" s="437"/>
      <c r="U235" s="437"/>
      <c r="V235" s="437"/>
      <c r="W235" s="441"/>
      <c r="X235" s="442"/>
      <c r="Y235" s="442"/>
      <c r="Z235" s="442"/>
      <c r="AA235" s="437"/>
      <c r="AB235" s="443">
        <f t="shared" si="16"/>
        <v>0</v>
      </c>
      <c r="AC235" s="443"/>
      <c r="AD235" s="443"/>
      <c r="AE235" s="443"/>
      <c r="AF235" s="443"/>
      <c r="AG235" s="432"/>
      <c r="AH235" s="433"/>
      <c r="AI235" s="433"/>
      <c r="AJ235" s="433"/>
      <c r="AK235" s="433"/>
      <c r="AL235" s="437"/>
      <c r="AM235" s="437"/>
      <c r="AN235" s="437"/>
      <c r="AO235" s="437"/>
      <c r="AP235" s="437"/>
      <c r="AQ235" s="437"/>
      <c r="AR235" s="437"/>
      <c r="AS235" s="437"/>
      <c r="AT235" s="438">
        <f t="shared" si="17"/>
        <v>0</v>
      </c>
      <c r="AU235" s="439"/>
      <c r="AV235" s="439"/>
      <c r="AW235" s="439"/>
      <c r="AX235" s="440"/>
      <c r="AY235" s="306"/>
      <c r="AZ235" s="307"/>
      <c r="BA235" s="308"/>
      <c r="BB235" s="434"/>
      <c r="BC235" s="435"/>
      <c r="BD235" s="435"/>
      <c r="BE235" s="436"/>
      <c r="BF235" s="434"/>
      <c r="BG235" s="435"/>
      <c r="BH235" s="435"/>
      <c r="BI235" s="436"/>
      <c r="BJ235" s="500"/>
      <c r="BK235" s="501"/>
      <c r="BL235" s="434"/>
      <c r="BM235" s="435"/>
      <c r="BN235" s="435"/>
      <c r="BO235" s="436"/>
      <c r="BS235" s="51">
        <f>IF(P235='リスト（削除不可）'!$H$2,'リスト（削除不可）'!$I$2,IF(P235='リスト（削除不可）'!$H$3,'リスト（削除不可）'!$I$3,'リスト（削除不可）'!$I$4))</f>
        <v>0.8666666666666667</v>
      </c>
      <c r="BT235" s="52">
        <f t="shared" si="18"/>
        <v>0</v>
      </c>
      <c r="BU235" s="52">
        <f t="shared" si="19"/>
        <v>0</v>
      </c>
      <c r="BW235" s="53"/>
      <c r="BY235" s="53"/>
      <c r="CF235" s="91"/>
      <c r="CG235" s="91"/>
      <c r="CJ235" s="91"/>
      <c r="CK235" s="91"/>
      <c r="CN235" s="91"/>
      <c r="CO235" s="91"/>
      <c r="CU235" s="91"/>
      <c r="CX235" s="1"/>
      <c r="CY235" s="91"/>
      <c r="DB235" s="1"/>
      <c r="DC235" s="91"/>
      <c r="DF235" s="1"/>
      <c r="DG235" s="91"/>
      <c r="DM235" s="1"/>
      <c r="DQ235" s="1"/>
      <c r="DU235" s="1"/>
      <c r="DZ235" s="1"/>
    </row>
    <row r="236" spans="1:130" ht="18" customHeight="1" thickBot="1" x14ac:dyDescent="0.45">
      <c r="C236" s="422"/>
      <c r="D236" s="422"/>
      <c r="E236" s="422"/>
      <c r="F236" s="422"/>
      <c r="G236" s="422"/>
      <c r="H236" s="422"/>
      <c r="I236" s="422"/>
      <c r="J236" s="428"/>
      <c r="K236" s="429"/>
      <c r="L236" s="429"/>
      <c r="M236" s="80"/>
      <c r="N236" s="423"/>
      <c r="O236" s="423"/>
      <c r="P236" s="424"/>
      <c r="Q236" s="425"/>
      <c r="R236" s="425"/>
      <c r="S236" s="426"/>
      <c r="T236" s="405"/>
      <c r="U236" s="405"/>
      <c r="V236" s="405"/>
      <c r="W236" s="427"/>
      <c r="X236" s="420"/>
      <c r="Y236" s="420"/>
      <c r="Z236" s="420"/>
      <c r="AA236" s="405"/>
      <c r="AB236" s="421">
        <f t="shared" si="16"/>
        <v>0</v>
      </c>
      <c r="AC236" s="421"/>
      <c r="AD236" s="421"/>
      <c r="AE236" s="421"/>
      <c r="AF236" s="421"/>
      <c r="AG236" s="30"/>
      <c r="AH236" s="31"/>
      <c r="AI236" s="31"/>
      <c r="AJ236" s="90"/>
      <c r="AK236" s="31"/>
      <c r="AL236" s="405"/>
      <c r="AM236" s="405"/>
      <c r="AN236" s="405"/>
      <c r="AO236" s="405"/>
      <c r="AP236" s="405"/>
      <c r="AQ236" s="405"/>
      <c r="AR236" s="405"/>
      <c r="AS236" s="405"/>
      <c r="AT236" s="406">
        <f t="shared" si="17"/>
        <v>0</v>
      </c>
      <c r="AU236" s="407"/>
      <c r="AV236" s="407"/>
      <c r="AW236" s="407"/>
      <c r="AX236" s="408"/>
      <c r="AY236" s="409"/>
      <c r="AZ236" s="410"/>
      <c r="BA236" s="411"/>
      <c r="BB236" s="402"/>
      <c r="BC236" s="403"/>
      <c r="BD236" s="403"/>
      <c r="BE236" s="404"/>
      <c r="BF236" s="402"/>
      <c r="BG236" s="403"/>
      <c r="BH236" s="403"/>
      <c r="BI236" s="404"/>
      <c r="BJ236" s="494"/>
      <c r="BK236" s="495"/>
      <c r="BL236" s="402"/>
      <c r="BM236" s="403"/>
      <c r="BN236" s="403"/>
      <c r="BO236" s="404"/>
      <c r="BS236" s="51">
        <f>IF(P236='リスト（削除不可）'!$H$2,'リスト（削除不可）'!$I$2,IF(P236='リスト（削除不可）'!$H$3,'リスト（削除不可）'!$I$3,'リスト（削除不可）'!$I$4))</f>
        <v>0.8666666666666667</v>
      </c>
      <c r="BT236" s="52">
        <f t="shared" si="18"/>
        <v>0</v>
      </c>
      <c r="BU236" s="52">
        <f t="shared" si="19"/>
        <v>0</v>
      </c>
      <c r="BW236" s="53"/>
      <c r="BY236" s="53"/>
      <c r="CF236" s="91"/>
      <c r="CG236" s="91"/>
      <c r="CJ236" s="91"/>
      <c r="CK236" s="91"/>
      <c r="CN236" s="91"/>
      <c r="CO236" s="91"/>
      <c r="CU236" s="91"/>
      <c r="CX236" s="1"/>
      <c r="CY236" s="91"/>
      <c r="DB236" s="1"/>
      <c r="DC236" s="91"/>
      <c r="DF236" s="1"/>
      <c r="DG236" s="91"/>
      <c r="DM236" s="1"/>
      <c r="DQ236" s="1"/>
      <c r="DU236" s="1"/>
      <c r="DZ236" s="1"/>
    </row>
    <row r="237" spans="1:130" ht="18" customHeight="1" thickTop="1" x14ac:dyDescent="0.4">
      <c r="C237" s="399" t="s">
        <v>8</v>
      </c>
      <c r="D237" s="400"/>
      <c r="E237" s="400"/>
      <c r="F237" s="400"/>
      <c r="G237" s="400"/>
      <c r="H237" s="400"/>
      <c r="I237" s="400"/>
      <c r="J237" s="400"/>
      <c r="K237" s="400"/>
      <c r="L237" s="400"/>
      <c r="M237" s="400"/>
      <c r="N237" s="400"/>
      <c r="O237" s="400"/>
      <c r="P237" s="400"/>
      <c r="Q237" s="400"/>
      <c r="R237" s="400"/>
      <c r="S237" s="401"/>
      <c r="T237" s="415">
        <f>SUM(T231:W236)</f>
        <v>0</v>
      </c>
      <c r="U237" s="415"/>
      <c r="V237" s="415"/>
      <c r="W237" s="417"/>
      <c r="X237" s="418">
        <f>SUM(X231:AA236)</f>
        <v>0</v>
      </c>
      <c r="Y237" s="419"/>
      <c r="Z237" s="419"/>
      <c r="AA237" s="416"/>
      <c r="AB237" s="415">
        <f>SUM(AB231:AB236)</f>
        <v>0</v>
      </c>
      <c r="AC237" s="415"/>
      <c r="AD237" s="415"/>
      <c r="AE237" s="416"/>
      <c r="AF237" s="416"/>
      <c r="AG237" s="395">
        <f>SUM(AG230:AK236)</f>
        <v>0</v>
      </c>
      <c r="AH237" s="396"/>
      <c r="AI237" s="396"/>
      <c r="AJ237" s="396"/>
      <c r="AK237" s="396"/>
      <c r="AL237" s="397">
        <f>SUM(AL230:AO236)</f>
        <v>0</v>
      </c>
      <c r="AM237" s="397"/>
      <c r="AN237" s="397"/>
      <c r="AO237" s="397"/>
      <c r="AP237" s="397">
        <f>SUM(AP230:AS236)</f>
        <v>0</v>
      </c>
      <c r="AQ237" s="397"/>
      <c r="AR237" s="397"/>
      <c r="AS237" s="397"/>
      <c r="AT237" s="396">
        <f>SUM(AT230:AX236)</f>
        <v>0</v>
      </c>
      <c r="AU237" s="396"/>
      <c r="AV237" s="396"/>
      <c r="AW237" s="396"/>
      <c r="AX237" s="398"/>
      <c r="AY237" s="399"/>
      <c r="AZ237" s="400"/>
      <c r="BA237" s="401"/>
      <c r="BB237" s="399"/>
      <c r="BC237" s="400"/>
      <c r="BD237" s="400"/>
      <c r="BE237" s="401"/>
      <c r="BF237" s="399"/>
      <c r="BG237" s="400"/>
      <c r="BH237" s="400"/>
      <c r="BI237" s="401"/>
      <c r="BJ237" s="502"/>
      <c r="BK237" s="503"/>
      <c r="BL237" s="399"/>
      <c r="BM237" s="400"/>
      <c r="BN237" s="400"/>
      <c r="BO237" s="401"/>
      <c r="BS237" s="49"/>
      <c r="BW237" s="53"/>
      <c r="BY237" s="53"/>
      <c r="CF237" s="91"/>
      <c r="CG237" s="91"/>
      <c r="CJ237" s="91"/>
      <c r="CK237" s="91"/>
      <c r="CN237" s="91"/>
      <c r="CO237" s="91"/>
      <c r="CU237" s="91"/>
      <c r="CX237" s="1"/>
      <c r="CY237" s="91"/>
      <c r="DB237" s="1"/>
      <c r="DC237" s="91"/>
      <c r="DF237" s="1"/>
      <c r="DG237" s="91"/>
      <c r="DM237" s="1"/>
      <c r="DQ237" s="1"/>
      <c r="DU237" s="1"/>
      <c r="DZ237" s="1"/>
    </row>
    <row r="238" spans="1:130" s="60" customFormat="1" ht="18" customHeight="1" x14ac:dyDescent="0.4">
      <c r="C238" s="60" t="s">
        <v>432</v>
      </c>
      <c r="D238" s="60" t="s">
        <v>433</v>
      </c>
      <c r="T238" s="2"/>
      <c r="U238" s="2"/>
      <c r="V238" s="2"/>
      <c r="W238" s="2"/>
      <c r="X238" s="2"/>
      <c r="Y238" s="2"/>
      <c r="Z238" s="2"/>
      <c r="AA238" s="2"/>
      <c r="AB238" s="2"/>
      <c r="AC238" s="2"/>
      <c r="AD238" s="2"/>
      <c r="AE238" s="2"/>
      <c r="AF238" s="2"/>
      <c r="AG238" s="2"/>
      <c r="AH238" s="2"/>
      <c r="AI238" s="2"/>
      <c r="BS238" s="394" t="s">
        <v>408</v>
      </c>
      <c r="BT238" s="394"/>
      <c r="BU238" s="61" t="e">
        <f>BV239</f>
        <v>#DIV/0!</v>
      </c>
      <c r="CF238" s="91"/>
      <c r="CG238" s="91"/>
      <c r="CJ238" s="91"/>
      <c r="CK238" s="91"/>
      <c r="CN238" s="91"/>
      <c r="CO238" s="91"/>
      <c r="CU238" s="91"/>
      <c r="CY238" s="91"/>
      <c r="DC238" s="91"/>
      <c r="DG238" s="91"/>
    </row>
    <row r="239" spans="1:130" s="60" customFormat="1" ht="18" customHeight="1" x14ac:dyDescent="0.4">
      <c r="A239" s="5"/>
      <c r="B239" s="5"/>
      <c r="C239" s="5" t="s">
        <v>432</v>
      </c>
      <c r="D239" s="5" t="s">
        <v>461</v>
      </c>
      <c r="E239" s="5"/>
      <c r="F239" s="5"/>
      <c r="G239" s="5"/>
      <c r="H239" s="5"/>
      <c r="I239" s="5"/>
      <c r="J239" s="5"/>
      <c r="K239" s="5"/>
      <c r="L239" s="5"/>
      <c r="M239" s="5"/>
      <c r="N239" s="5"/>
      <c r="O239" s="5"/>
      <c r="P239" s="5"/>
      <c r="Q239" s="5"/>
      <c r="R239" s="5"/>
      <c r="S239" s="5"/>
      <c r="T239" s="40"/>
      <c r="U239" s="40"/>
      <c r="V239" s="40"/>
      <c r="W239" s="40"/>
      <c r="X239" s="40"/>
      <c r="Y239" s="40"/>
      <c r="Z239" s="40"/>
      <c r="AA239" s="40"/>
      <c r="AB239" s="40"/>
      <c r="AC239" s="40"/>
      <c r="AD239" s="40"/>
      <c r="AE239" s="40"/>
      <c r="AF239" s="40"/>
      <c r="AG239" s="40"/>
      <c r="AH239" s="40"/>
      <c r="AI239" s="40"/>
      <c r="AJ239" s="5"/>
      <c r="AK239" s="5"/>
      <c r="AL239" s="5"/>
      <c r="AM239" s="5"/>
      <c r="AN239" s="5"/>
      <c r="AO239" s="5"/>
      <c r="AP239" s="5"/>
      <c r="AQ239" s="5"/>
      <c r="AR239" s="5"/>
      <c r="AS239" s="5"/>
      <c r="BT239" s="52">
        <f>INT(AB237*10/110)</f>
        <v>0</v>
      </c>
      <c r="BU239" s="52" t="e">
        <f>AL237/(AB237-X237)</f>
        <v>#DIV/0!</v>
      </c>
      <c r="BV239" s="52" t="e">
        <f>INT(BT239*BU239)</f>
        <v>#DIV/0!</v>
      </c>
      <c r="CF239" s="91"/>
      <c r="CG239" s="91"/>
      <c r="CJ239" s="91"/>
      <c r="CK239" s="91"/>
      <c r="CN239" s="91"/>
      <c r="CO239" s="91"/>
      <c r="CU239" s="91"/>
      <c r="CY239" s="91"/>
      <c r="DC239" s="91"/>
      <c r="DG239" s="91"/>
    </row>
    <row r="240" spans="1:130" s="91" customFormat="1" ht="18" customHeight="1" x14ac:dyDescent="0.4">
      <c r="A240" s="92"/>
      <c r="B240" s="92"/>
      <c r="C240" s="87" t="s">
        <v>432</v>
      </c>
      <c r="D240" s="92" t="s">
        <v>470</v>
      </c>
      <c r="E240" s="92"/>
      <c r="F240" s="92"/>
      <c r="G240" s="92"/>
      <c r="H240" s="92"/>
      <c r="I240" s="92"/>
      <c r="J240" s="92"/>
      <c r="K240" s="92"/>
      <c r="L240" s="92"/>
      <c r="M240" s="92"/>
      <c r="N240" s="92"/>
      <c r="O240" s="92"/>
      <c r="P240" s="92"/>
      <c r="Q240" s="92"/>
      <c r="R240" s="92"/>
      <c r="S240" s="92"/>
      <c r="T240" s="94"/>
      <c r="U240" s="94"/>
      <c r="V240" s="94"/>
      <c r="W240" s="94"/>
      <c r="X240" s="94"/>
      <c r="Y240" s="94"/>
      <c r="Z240" s="94"/>
      <c r="AA240" s="94"/>
      <c r="AB240" s="94"/>
      <c r="AC240" s="94"/>
      <c r="AD240" s="94"/>
      <c r="AE240" s="94"/>
      <c r="AF240" s="94"/>
      <c r="AG240" s="94"/>
      <c r="AH240" s="94"/>
      <c r="AI240" s="94"/>
      <c r="AJ240" s="92"/>
      <c r="AK240" s="92"/>
      <c r="AL240" s="92"/>
      <c r="AM240" s="92"/>
      <c r="AN240" s="92"/>
      <c r="AO240" s="92"/>
      <c r="AP240" s="92"/>
      <c r="AQ240" s="92"/>
      <c r="AR240" s="92"/>
      <c r="AS240" s="92"/>
      <c r="BT240" s="93"/>
      <c r="BU240" s="93"/>
      <c r="BV240" s="93"/>
    </row>
    <row r="241" spans="1:111" s="91" customFormat="1" ht="18" customHeight="1" x14ac:dyDescent="0.4">
      <c r="A241" s="92"/>
      <c r="B241" s="92"/>
      <c r="C241" s="87" t="s">
        <v>432</v>
      </c>
      <c r="D241" s="92" t="s">
        <v>468</v>
      </c>
      <c r="E241" s="92"/>
      <c r="F241" s="92"/>
      <c r="G241" s="92"/>
      <c r="H241" s="92"/>
      <c r="I241" s="92"/>
      <c r="J241" s="92"/>
      <c r="K241" s="92"/>
      <c r="L241" s="92"/>
      <c r="M241" s="92"/>
      <c r="N241" s="92"/>
      <c r="O241" s="92"/>
      <c r="P241" s="92"/>
      <c r="Q241" s="92"/>
      <c r="R241" s="92"/>
      <c r="S241" s="92"/>
      <c r="T241" s="94"/>
      <c r="U241" s="94"/>
      <c r="V241" s="94"/>
      <c r="W241" s="94"/>
      <c r="X241" s="94"/>
      <c r="Y241" s="94"/>
      <c r="Z241" s="94"/>
      <c r="AA241" s="94"/>
      <c r="AB241" s="94"/>
      <c r="AC241" s="94"/>
      <c r="AD241" s="94"/>
      <c r="AE241" s="94"/>
      <c r="AF241" s="94"/>
      <c r="AG241" s="94"/>
      <c r="AH241" s="94"/>
      <c r="AI241" s="94"/>
      <c r="AJ241" s="92"/>
      <c r="AK241" s="92"/>
      <c r="AL241" s="92"/>
      <c r="AM241" s="92"/>
      <c r="AN241" s="92"/>
      <c r="AO241" s="92"/>
      <c r="AP241" s="92"/>
      <c r="AQ241" s="92"/>
      <c r="AR241" s="92"/>
      <c r="AS241" s="92"/>
      <c r="BT241" s="93"/>
      <c r="BU241" s="93"/>
      <c r="BV241" s="93"/>
    </row>
    <row r="242" spans="1:111" s="60" customFormat="1" ht="18" customHeight="1" x14ac:dyDescent="0.4">
      <c r="A242" s="5"/>
      <c r="B242" s="5"/>
      <c r="C242" s="92" t="s">
        <v>432</v>
      </c>
      <c r="D242" s="92" t="s">
        <v>434</v>
      </c>
      <c r="E242" s="92"/>
      <c r="F242" s="92"/>
      <c r="G242" s="92"/>
      <c r="H242" s="92"/>
      <c r="I242" s="92"/>
      <c r="J242" s="92"/>
      <c r="K242" s="92"/>
      <c r="L242" s="92"/>
      <c r="M242" s="92"/>
      <c r="N242" s="92"/>
      <c r="O242" s="92"/>
      <c r="P242" s="5"/>
      <c r="Q242" s="5"/>
      <c r="R242" s="5"/>
      <c r="S242" s="5"/>
      <c r="T242" s="40"/>
      <c r="U242" s="40"/>
      <c r="V242" s="40"/>
      <c r="W242" s="40"/>
      <c r="X242" s="40"/>
      <c r="Y242" s="40"/>
      <c r="Z242" s="5"/>
      <c r="AA242" s="5"/>
      <c r="AB242" s="5"/>
      <c r="AC242" s="5"/>
      <c r="AD242" s="5"/>
      <c r="AE242" s="5"/>
      <c r="AF242" s="5"/>
      <c r="AG242" s="5"/>
      <c r="AH242" s="5"/>
      <c r="AI242" s="5"/>
      <c r="AJ242" s="5"/>
      <c r="AK242" s="5"/>
      <c r="AL242" s="5"/>
      <c r="AM242" s="5"/>
      <c r="AN242" s="5"/>
      <c r="AO242" s="5"/>
      <c r="AP242" s="5"/>
      <c r="AQ242" s="5"/>
      <c r="AR242" s="5"/>
      <c r="AS242" s="5"/>
      <c r="CF242" s="91"/>
      <c r="CG242" s="91"/>
      <c r="CJ242" s="91"/>
      <c r="CK242" s="91"/>
      <c r="CN242" s="91"/>
      <c r="CO242" s="91"/>
      <c r="CU242" s="91"/>
      <c r="CY242" s="91"/>
      <c r="DC242" s="91"/>
      <c r="DG242" s="91"/>
    </row>
    <row r="243" spans="1:111" s="60" customFormat="1" ht="18" customHeight="1" x14ac:dyDescent="0.4">
      <c r="A243" s="5"/>
      <c r="B243" s="5"/>
      <c r="C243" s="92" t="s">
        <v>432</v>
      </c>
      <c r="D243" s="92" t="s">
        <v>435</v>
      </c>
      <c r="E243" s="92"/>
      <c r="F243" s="92"/>
      <c r="G243" s="92"/>
      <c r="H243" s="92"/>
      <c r="I243" s="92"/>
      <c r="J243" s="92"/>
      <c r="K243" s="92"/>
      <c r="L243" s="92"/>
      <c r="M243" s="92"/>
      <c r="N243" s="92"/>
      <c r="O243" s="92"/>
      <c r="P243" s="5"/>
      <c r="Q243" s="5"/>
      <c r="R243" s="5"/>
      <c r="S243" s="5"/>
      <c r="T243" s="40"/>
      <c r="U243" s="40"/>
      <c r="V243" s="40"/>
      <c r="W243" s="40"/>
      <c r="X243" s="40"/>
      <c r="Y243" s="40"/>
      <c r="Z243" s="5"/>
      <c r="AA243" s="5"/>
      <c r="AB243" s="5"/>
      <c r="AC243" s="5"/>
      <c r="AD243" s="5"/>
      <c r="AE243" s="5"/>
      <c r="AF243" s="5"/>
      <c r="AG243" s="5"/>
      <c r="AH243" s="5"/>
      <c r="AI243" s="5"/>
      <c r="AJ243" s="5"/>
      <c r="AK243" s="5"/>
      <c r="AL243" s="5"/>
      <c r="AM243" s="5"/>
      <c r="AN243" s="5"/>
      <c r="AO243" s="5"/>
      <c r="AP243" s="5"/>
      <c r="AQ243" s="5"/>
      <c r="AR243" s="5"/>
      <c r="AS243" s="5"/>
      <c r="CF243" s="91"/>
      <c r="CG243" s="91"/>
      <c r="CJ243" s="91"/>
      <c r="CK243" s="91"/>
      <c r="CN243" s="91"/>
      <c r="CO243" s="91"/>
      <c r="CU243" s="91"/>
      <c r="CY243" s="91"/>
      <c r="DC243" s="91"/>
      <c r="DG243" s="91"/>
    </row>
    <row r="244" spans="1:111" s="60" customFormat="1" ht="18" customHeight="1" x14ac:dyDescent="0.4">
      <c r="A244" s="5"/>
      <c r="B244" s="5"/>
      <c r="C244" s="92"/>
      <c r="D244" s="92" t="s">
        <v>436</v>
      </c>
      <c r="E244" s="92"/>
      <c r="F244" s="92"/>
      <c r="G244" s="92"/>
      <c r="H244" s="92"/>
      <c r="I244" s="92"/>
      <c r="J244" s="92"/>
      <c r="K244" s="92"/>
      <c r="L244" s="92"/>
      <c r="M244" s="92"/>
      <c r="N244" s="92"/>
      <c r="O244" s="92"/>
      <c r="P244" s="5"/>
      <c r="Q244" s="5"/>
      <c r="R244" s="5"/>
      <c r="S244" s="5"/>
      <c r="T244" s="40"/>
      <c r="U244" s="40"/>
      <c r="V244" s="40"/>
      <c r="W244" s="40"/>
      <c r="X244" s="40"/>
      <c r="Y244" s="40"/>
      <c r="Z244" s="5"/>
      <c r="AA244" s="5"/>
      <c r="AB244" s="5"/>
      <c r="AC244" s="5"/>
      <c r="AD244" s="5"/>
      <c r="AE244" s="5"/>
      <c r="AF244" s="5"/>
      <c r="AG244" s="5"/>
      <c r="AH244" s="5"/>
      <c r="AI244" s="5"/>
      <c r="AJ244" s="5"/>
      <c r="AK244" s="5"/>
      <c r="AL244" s="5"/>
      <c r="AM244" s="5"/>
      <c r="AN244" s="5"/>
      <c r="AO244" s="5"/>
      <c r="AP244" s="5"/>
      <c r="AQ244" s="5"/>
      <c r="AR244" s="5"/>
      <c r="AS244" s="5"/>
      <c r="CF244" s="91"/>
      <c r="CG244" s="91"/>
      <c r="CJ244" s="91"/>
      <c r="CK244" s="91"/>
      <c r="CN244" s="91"/>
      <c r="CO244" s="91"/>
      <c r="CU244" s="91"/>
      <c r="CY244" s="91"/>
      <c r="DC244" s="91"/>
      <c r="DG244" s="91"/>
    </row>
    <row r="245" spans="1:111" s="91" customFormat="1" x14ac:dyDescent="0.4"/>
    <row r="246" spans="1:111" s="91" customFormat="1" ht="16.5" x14ac:dyDescent="0.4">
      <c r="A246" s="27" t="s">
        <v>393</v>
      </c>
    </row>
    <row r="247" spans="1:111" s="60" customFormat="1" x14ac:dyDescent="0.4">
      <c r="CF247" s="91"/>
      <c r="CG247" s="91"/>
      <c r="CJ247" s="91"/>
      <c r="CK247" s="91"/>
      <c r="CN247" s="91"/>
      <c r="CO247" s="91"/>
      <c r="CU247" s="91"/>
      <c r="CY247" s="91"/>
      <c r="DC247" s="91"/>
      <c r="DG247" s="91"/>
    </row>
    <row r="248" spans="1:111" s="60" customFormat="1" ht="18" customHeight="1" x14ac:dyDescent="0.4">
      <c r="B248" s="340" t="s">
        <v>300</v>
      </c>
      <c r="C248" s="341"/>
      <c r="D248" s="341"/>
      <c r="E248" s="341"/>
      <c r="F248" s="342"/>
      <c r="G248" s="349" t="str">
        <f>IF(ISBLANK('別紙B-1　総括表'!H3),"",'別紙B-1　総括表'!H3)</f>
        <v/>
      </c>
      <c r="H248" s="351"/>
      <c r="I248" s="351"/>
      <c r="J248" s="351"/>
      <c r="K248" s="351"/>
      <c r="L248" s="351"/>
      <c r="M248" s="351"/>
      <c r="N248" s="350"/>
      <c r="P248" s="362" t="str">
        <f>IF(ISBLANK(G248),"",IF(G248="変更","※変更箇所朱書き",""))</f>
        <v/>
      </c>
      <c r="Q248" s="362"/>
      <c r="R248" s="362"/>
      <c r="S248" s="362"/>
      <c r="T248" s="362"/>
      <c r="CF248" s="91"/>
      <c r="CG248" s="91"/>
      <c r="CJ248" s="91"/>
      <c r="CK248" s="91"/>
      <c r="CN248" s="91"/>
      <c r="CO248" s="91"/>
      <c r="CU248" s="91"/>
      <c r="CY248" s="91"/>
      <c r="DC248" s="91"/>
      <c r="DG248" s="91"/>
    </row>
    <row r="249" spans="1:111" s="60" customFormat="1" x14ac:dyDescent="0.4">
      <c r="CF249" s="91"/>
      <c r="CG249" s="91"/>
      <c r="CJ249" s="91"/>
      <c r="CK249" s="91"/>
      <c r="CN249" s="91"/>
      <c r="CO249" s="91"/>
      <c r="CU249" s="91"/>
      <c r="CY249" s="91"/>
      <c r="DC249" s="91"/>
      <c r="DG249" s="91"/>
    </row>
    <row r="250" spans="1:111" s="60" customFormat="1" ht="23.25" x14ac:dyDescent="0.4">
      <c r="B250" s="91"/>
      <c r="C250" s="151"/>
      <c r="D250" s="151"/>
      <c r="E250" s="151"/>
      <c r="F250" s="151"/>
      <c r="G250" s="151"/>
      <c r="H250" s="151"/>
      <c r="I250" s="151"/>
      <c r="J250" s="151"/>
      <c r="K250" s="151"/>
      <c r="L250" s="151"/>
      <c r="M250" s="151"/>
      <c r="N250" s="375" t="str">
        <f>'別紙B-1　総括表'!$N$6</f>
        <v>令和８年度</v>
      </c>
      <c r="O250" s="375"/>
      <c r="P250" s="375"/>
      <c r="Q250" s="375"/>
      <c r="R250" s="375"/>
      <c r="S250" s="375"/>
      <c r="T250" s="375"/>
      <c r="U250" s="375"/>
      <c r="V250" s="538" t="str">
        <f>'別紙B-1　総括表'!$V$6</f>
        <v>さが園芸888整備支援事業　実施計画書</v>
      </c>
      <c r="W250" s="538"/>
      <c r="X250" s="538"/>
      <c r="Y250" s="538"/>
      <c r="Z250" s="538"/>
      <c r="AA250" s="538"/>
      <c r="AB250" s="538"/>
      <c r="AC250" s="538"/>
      <c r="AD250" s="538"/>
      <c r="AE250" s="538"/>
      <c r="AF250" s="538"/>
      <c r="AG250" s="538"/>
      <c r="AH250" s="538"/>
      <c r="AI250" s="538"/>
      <c r="AJ250" s="538"/>
      <c r="AK250" s="538"/>
      <c r="AL250" s="538"/>
      <c r="AM250" s="538"/>
      <c r="AN250" s="538"/>
      <c r="AO250" s="538"/>
      <c r="AP250" s="480" t="s">
        <v>711</v>
      </c>
      <c r="AQ250" s="480"/>
      <c r="AR250" s="480"/>
      <c r="AS250" s="480"/>
      <c r="AT250" s="480"/>
      <c r="AU250" s="480"/>
      <c r="AV250" s="480"/>
      <c r="AW250" s="480"/>
      <c r="AX250" s="480"/>
      <c r="AY250" s="480"/>
      <c r="AZ250" s="480"/>
      <c r="BA250" s="480"/>
      <c r="BB250" s="480"/>
      <c r="BC250" s="480"/>
      <c r="BD250" s="480"/>
      <c r="BE250" s="480"/>
      <c r="BF250" s="480"/>
      <c r="BG250" s="480"/>
      <c r="BH250" s="480"/>
      <c r="BI250" s="480"/>
      <c r="BJ250" s="480"/>
      <c r="BK250" s="480"/>
      <c r="BL250" s="480"/>
      <c r="BM250" s="151"/>
      <c r="BN250" s="151"/>
      <c r="BO250" s="151"/>
      <c r="BP250" s="151"/>
      <c r="BQ250" s="151"/>
      <c r="CF250" s="91"/>
      <c r="CG250" s="91"/>
      <c r="CJ250" s="91"/>
      <c r="CK250" s="91"/>
      <c r="CN250" s="91"/>
      <c r="CO250" s="91"/>
      <c r="CU250" s="91"/>
      <c r="CY250" s="91"/>
      <c r="DC250" s="91"/>
      <c r="DG250" s="91"/>
    </row>
    <row r="251" spans="1:111" s="60" customFormat="1" ht="14.25" customHeight="1" x14ac:dyDescent="0.4">
      <c r="CF251" s="91"/>
      <c r="CG251" s="91"/>
      <c r="CJ251" s="91"/>
      <c r="CK251" s="91"/>
      <c r="CN251" s="91"/>
      <c r="CO251" s="91"/>
      <c r="CU251" s="91"/>
      <c r="CY251" s="91"/>
      <c r="DC251" s="91"/>
      <c r="DG251" s="91"/>
    </row>
    <row r="252" spans="1:111" s="60" customFormat="1" ht="28.5" customHeight="1" x14ac:dyDescent="0.4">
      <c r="B252" s="340" t="s">
        <v>0</v>
      </c>
      <c r="C252" s="341"/>
      <c r="D252" s="341"/>
      <c r="E252" s="341"/>
      <c r="F252" s="342"/>
      <c r="G252" s="349" t="str">
        <f>IF(ISBLANK('別紙B-1　総括表'!H9),"",'別紙B-1　総括表'!H9)</f>
        <v/>
      </c>
      <c r="H252" s="351"/>
      <c r="I252" s="351"/>
      <c r="J252" s="351"/>
      <c r="K252" s="351"/>
      <c r="L252" s="351"/>
      <c r="M252" s="351"/>
      <c r="N252" s="350"/>
      <c r="P252" s="340" t="s">
        <v>151</v>
      </c>
      <c r="Q252" s="341"/>
      <c r="R252" s="341"/>
      <c r="S252" s="341"/>
      <c r="T252" s="342"/>
      <c r="U252" s="487" t="str">
        <f>IF(ISBLANK('別紙B-1　総括表'!H10),"",'別紙B-1　総括表'!H10)</f>
        <v/>
      </c>
      <c r="V252" s="488"/>
      <c r="W252" s="488"/>
      <c r="X252" s="488"/>
      <c r="Y252" s="488"/>
      <c r="Z252" s="489" t="s">
        <v>444</v>
      </c>
      <c r="AA252" s="489"/>
      <c r="AB252" s="490"/>
      <c r="AC252" s="26"/>
      <c r="AD252" s="316" t="s">
        <v>1</v>
      </c>
      <c r="AE252" s="316"/>
      <c r="AF252" s="316"/>
      <c r="AG252" s="316"/>
      <c r="AH252" s="316"/>
      <c r="AI252" s="349" t="str">
        <f>IF(ISBLANK('別紙B-1　総括表'!V10),"",'別紙B-1　総括表'!V10)</f>
        <v/>
      </c>
      <c r="AJ252" s="351"/>
      <c r="AK252" s="351"/>
      <c r="AL252" s="351"/>
      <c r="AM252" s="351"/>
      <c r="AN252" s="351"/>
      <c r="AO252" s="351"/>
      <c r="AP252" s="351"/>
      <c r="AQ252" s="351"/>
      <c r="AR252" s="351"/>
      <c r="AS252" s="351"/>
      <c r="AT252" s="350"/>
      <c r="CF252" s="91"/>
      <c r="CG252" s="91"/>
      <c r="CJ252" s="91"/>
      <c r="CK252" s="91"/>
      <c r="CN252" s="91"/>
      <c r="CO252" s="91"/>
      <c r="CU252" s="91"/>
      <c r="CY252" s="91"/>
      <c r="DC252" s="91"/>
      <c r="DG252" s="91"/>
    </row>
    <row r="253" spans="1:111" s="60" customFormat="1" ht="28.5" customHeight="1" x14ac:dyDescent="0.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42"/>
      <c r="AE253" s="42"/>
      <c r="AF253" s="42"/>
      <c r="AG253" s="42"/>
      <c r="AH253" s="42"/>
      <c r="AI253" s="59"/>
      <c r="AJ253" s="59"/>
      <c r="AK253" s="59"/>
      <c r="AL253" s="59"/>
      <c r="AM253" s="59"/>
      <c r="AN253" s="59"/>
      <c r="AO253" s="59"/>
      <c r="AP253" s="59"/>
      <c r="AQ253" s="59"/>
      <c r="AR253" s="59"/>
      <c r="AS253" s="59"/>
      <c r="AT253" s="59"/>
      <c r="AU253" s="59"/>
      <c r="CF253" s="91"/>
      <c r="CG253" s="91"/>
      <c r="CJ253" s="91"/>
      <c r="CK253" s="91"/>
      <c r="CN253" s="91"/>
      <c r="CO253" s="91"/>
      <c r="CU253" s="91"/>
      <c r="CY253" s="91"/>
      <c r="DC253" s="91"/>
      <c r="DG253" s="91"/>
    </row>
    <row r="254" spans="1:111" s="60" customFormat="1" ht="11.25" customHeight="1" x14ac:dyDescent="0.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5"/>
      <c r="AW254" s="55"/>
      <c r="AX254" s="55"/>
      <c r="AY254" s="55"/>
      <c r="AZ254" s="55"/>
      <c r="BA254" s="55"/>
      <c r="BB254" s="55"/>
      <c r="BC254" s="55"/>
      <c r="BD254" s="55"/>
      <c r="BE254" s="55"/>
      <c r="BF254" s="55"/>
      <c r="BG254" s="55"/>
      <c r="BH254" s="55"/>
      <c r="BI254" s="55"/>
      <c r="BJ254" s="55"/>
      <c r="BK254" s="55"/>
      <c r="BL254" s="68"/>
      <c r="BM254" s="68"/>
      <c r="BN254" s="55"/>
      <c r="BO254" s="55"/>
      <c r="BP254" s="55"/>
      <c r="BQ254" s="55"/>
      <c r="BR254" s="55"/>
      <c r="CF254" s="91"/>
      <c r="CG254" s="91"/>
      <c r="CJ254" s="91"/>
      <c r="CK254" s="91"/>
      <c r="CN254" s="91"/>
      <c r="CO254" s="91"/>
      <c r="CU254" s="91"/>
      <c r="CY254" s="91"/>
      <c r="DC254" s="91"/>
      <c r="DG254" s="91"/>
    </row>
    <row r="255" spans="1:111" s="60" customFormat="1" ht="21.75" customHeight="1" x14ac:dyDescent="0.4">
      <c r="B255" s="8" t="s">
        <v>387</v>
      </c>
      <c r="CF255" s="91"/>
      <c r="CG255" s="91"/>
      <c r="CJ255" s="91"/>
      <c r="CK255" s="91"/>
      <c r="CN255" s="91"/>
      <c r="CO255" s="91"/>
      <c r="CU255" s="91"/>
      <c r="CY255" s="91"/>
      <c r="DC255" s="91"/>
      <c r="DG255" s="91"/>
    </row>
    <row r="256" spans="1:111" s="60" customFormat="1" ht="18.75" customHeight="1" x14ac:dyDescent="0.4">
      <c r="C256" s="316" t="s">
        <v>187</v>
      </c>
      <c r="D256" s="316"/>
      <c r="E256" s="316"/>
      <c r="F256" s="316"/>
      <c r="G256" s="316"/>
      <c r="H256" s="316"/>
      <c r="I256" s="316"/>
      <c r="J256" s="316"/>
      <c r="K256" s="316"/>
      <c r="L256" s="316"/>
      <c r="N256" s="336" t="s">
        <v>314</v>
      </c>
      <c r="O256" s="337"/>
      <c r="P256" s="337"/>
      <c r="Q256" s="325" t="s">
        <v>315</v>
      </c>
      <c r="R256" s="326"/>
      <c r="S256" s="326"/>
      <c r="T256" s="326"/>
      <c r="U256" s="326"/>
      <c r="V256" s="326"/>
      <c r="W256" s="326"/>
      <c r="X256" s="326"/>
      <c r="Y256" s="326"/>
      <c r="Z256" s="327"/>
      <c r="AA256" s="325" t="s">
        <v>316</v>
      </c>
      <c r="AB256" s="326"/>
      <c r="AC256" s="326"/>
      <c r="AD256" s="326"/>
      <c r="AE256" s="326"/>
      <c r="AF256" s="326"/>
      <c r="AG256" s="327"/>
      <c r="AI256" s="448" t="s">
        <v>303</v>
      </c>
      <c r="AJ256" s="448"/>
      <c r="AK256" s="448"/>
      <c r="AL256" s="448"/>
      <c r="AM256" s="448"/>
      <c r="AN256" s="448"/>
      <c r="AO256" s="448"/>
      <c r="AP256" s="448"/>
      <c r="CF256" s="91"/>
      <c r="CG256" s="91"/>
      <c r="CJ256" s="91"/>
      <c r="CK256" s="91"/>
      <c r="CN256" s="91"/>
      <c r="CO256" s="91"/>
      <c r="CU256" s="91"/>
      <c r="CY256" s="91"/>
      <c r="DC256" s="91"/>
      <c r="DG256" s="91"/>
    </row>
    <row r="257" spans="2:111" s="60" customFormat="1" ht="18" customHeight="1" x14ac:dyDescent="0.4">
      <c r="C257" s="321"/>
      <c r="D257" s="321"/>
      <c r="E257" s="321"/>
      <c r="F257" s="321"/>
      <c r="G257" s="321"/>
      <c r="H257" s="321"/>
      <c r="I257" s="321"/>
      <c r="J257" s="321"/>
      <c r="K257" s="321"/>
      <c r="L257" s="321"/>
      <c r="N257" s="338"/>
      <c r="O257" s="339"/>
      <c r="P257" s="339"/>
      <c r="Q257" s="491" t="str">
        <f>IF(ISBLANK('別紙B-1　総括表'!AY10),"",'別紙B-1　総括表'!AY10)</f>
        <v/>
      </c>
      <c r="R257" s="492"/>
      <c r="S257" s="492"/>
      <c r="T257" s="492"/>
      <c r="U257" s="492"/>
      <c r="V257" s="492"/>
      <c r="W257" s="492"/>
      <c r="X257" s="492"/>
      <c r="Y257" s="492"/>
      <c r="Z257" s="493"/>
      <c r="AA257" s="491" t="str">
        <f>IF(ISBLANK('別紙B-1　総括表'!BI10),"",'別紙B-1　総括表'!BI10)</f>
        <v/>
      </c>
      <c r="AB257" s="492"/>
      <c r="AC257" s="492"/>
      <c r="AD257" s="492"/>
      <c r="AE257" s="492"/>
      <c r="AF257" s="492"/>
      <c r="AG257" s="493"/>
      <c r="AI257" s="361"/>
      <c r="AJ257" s="361"/>
      <c r="AK257" s="361"/>
      <c r="AL257" s="361"/>
      <c r="AM257" s="361"/>
      <c r="AN257" s="361"/>
      <c r="AO257" s="361"/>
      <c r="AP257" s="361"/>
      <c r="CF257" s="91"/>
      <c r="CG257" s="91"/>
      <c r="CJ257" s="91"/>
      <c r="CK257" s="91"/>
      <c r="CN257" s="91"/>
      <c r="CO257" s="91"/>
      <c r="CU257" s="91"/>
      <c r="CY257" s="91"/>
      <c r="DC257" s="91"/>
      <c r="DG257" s="91"/>
    </row>
    <row r="258" spans="2:111" s="60" customFormat="1" ht="17.25" customHeight="1" x14ac:dyDescent="0.4">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CF258" s="91"/>
      <c r="CG258" s="91"/>
      <c r="CJ258" s="91"/>
      <c r="CK258" s="91"/>
      <c r="CN258" s="91"/>
      <c r="CO258" s="91"/>
      <c r="CU258" s="91"/>
      <c r="CY258" s="91"/>
      <c r="DC258" s="91"/>
      <c r="DG258" s="91"/>
    </row>
    <row r="259" spans="2:111" s="60" customFormat="1" ht="20.25" customHeight="1" x14ac:dyDescent="0.4">
      <c r="C259" s="336" t="s">
        <v>305</v>
      </c>
      <c r="D259" s="337"/>
      <c r="E259" s="337"/>
      <c r="F259" s="337"/>
      <c r="G259" s="337"/>
      <c r="H259" s="337"/>
      <c r="I259" s="337"/>
      <c r="J259" s="337"/>
      <c r="K259" s="337"/>
      <c r="L259" s="337"/>
      <c r="M259" s="337"/>
      <c r="N259" s="461"/>
      <c r="O259" s="336" t="s">
        <v>437</v>
      </c>
      <c r="P259" s="337"/>
      <c r="Q259" s="337"/>
      <c r="R259" s="337"/>
      <c r="S259" s="337"/>
      <c r="T259" s="337"/>
      <c r="U259" s="337"/>
      <c r="V259" s="337"/>
      <c r="W259" s="337"/>
      <c r="X259" s="337"/>
      <c r="Y259" s="337"/>
      <c r="Z259" s="461"/>
      <c r="AA259" s="28"/>
      <c r="CF259" s="91"/>
      <c r="CG259" s="91"/>
      <c r="CJ259" s="91"/>
      <c r="CK259" s="91"/>
      <c r="CN259" s="91"/>
      <c r="CO259" s="91"/>
      <c r="CU259" s="91"/>
      <c r="CY259" s="91"/>
      <c r="DC259" s="91"/>
      <c r="DG259" s="91"/>
    </row>
    <row r="260" spans="2:111" s="60" customFormat="1" ht="20.25" customHeight="1" x14ac:dyDescent="0.4">
      <c r="C260" s="338"/>
      <c r="D260" s="339"/>
      <c r="E260" s="339"/>
      <c r="F260" s="339"/>
      <c r="G260" s="339"/>
      <c r="H260" s="339"/>
      <c r="I260" s="339"/>
      <c r="J260" s="339"/>
      <c r="K260" s="339"/>
      <c r="L260" s="339"/>
      <c r="M260" s="339"/>
      <c r="N260" s="462"/>
      <c r="O260" s="338"/>
      <c r="P260" s="339"/>
      <c r="Q260" s="339"/>
      <c r="R260" s="339"/>
      <c r="S260" s="339"/>
      <c r="T260" s="339"/>
      <c r="U260" s="339"/>
      <c r="V260" s="339"/>
      <c r="W260" s="339"/>
      <c r="X260" s="339"/>
      <c r="Y260" s="339"/>
      <c r="Z260" s="462"/>
      <c r="AA260" s="28"/>
      <c r="CF260" s="91"/>
      <c r="CG260" s="91"/>
      <c r="CJ260" s="91"/>
      <c r="CK260" s="91"/>
      <c r="CN260" s="91"/>
      <c r="CO260" s="91"/>
      <c r="CU260" s="91"/>
      <c r="CY260" s="91"/>
      <c r="DC260" s="91"/>
      <c r="DG260" s="91"/>
    </row>
    <row r="261" spans="2:111" s="60" customFormat="1" ht="20.25" customHeight="1" x14ac:dyDescent="0.4">
      <c r="C261" s="434"/>
      <c r="D261" s="435"/>
      <c r="E261" s="435"/>
      <c r="F261" s="435"/>
      <c r="G261" s="435"/>
      <c r="H261" s="435"/>
      <c r="I261" s="435"/>
      <c r="J261" s="435"/>
      <c r="K261" s="435"/>
      <c r="L261" s="435"/>
      <c r="M261" s="435"/>
      <c r="N261" s="436"/>
      <c r="O261" s="463"/>
      <c r="P261" s="321"/>
      <c r="Q261" s="321"/>
      <c r="R261" s="321"/>
      <c r="S261" s="321"/>
      <c r="T261" s="321"/>
      <c r="U261" s="321"/>
      <c r="V261" s="321"/>
      <c r="W261" s="321"/>
      <c r="X261" s="321"/>
      <c r="Y261" s="321"/>
      <c r="Z261" s="321"/>
      <c r="AA261" s="26"/>
      <c r="CF261" s="91"/>
      <c r="CG261" s="91"/>
      <c r="CJ261" s="91"/>
      <c r="CK261" s="91"/>
      <c r="CN261" s="91"/>
      <c r="CO261" s="91"/>
      <c r="CU261" s="91"/>
      <c r="CY261" s="91"/>
      <c r="DC261" s="91"/>
      <c r="DG261" s="91"/>
    </row>
    <row r="262" spans="2:111" s="60" customFormat="1" ht="18" customHeight="1" x14ac:dyDescent="0.4">
      <c r="C262" s="58"/>
      <c r="D262" s="58"/>
      <c r="E262" s="58"/>
      <c r="F262" s="58"/>
      <c r="G262" s="58"/>
      <c r="H262" s="58"/>
      <c r="I262" s="58"/>
      <c r="J262" s="58"/>
      <c r="K262" s="58"/>
      <c r="L262" s="58"/>
      <c r="M262" s="58"/>
      <c r="N262" s="58"/>
      <c r="O262" s="58"/>
      <c r="AZ262" s="2"/>
      <c r="CF262" s="91"/>
      <c r="CG262" s="91"/>
      <c r="CJ262" s="91"/>
      <c r="CK262" s="91"/>
      <c r="CN262" s="91"/>
      <c r="CO262" s="91"/>
      <c r="CU262" s="91"/>
      <c r="CY262" s="91"/>
      <c r="DC262" s="91"/>
      <c r="DG262" s="91"/>
    </row>
    <row r="263" spans="2:111" s="60" customFormat="1" ht="21.75" customHeight="1" x14ac:dyDescent="0.4">
      <c r="B263" s="8" t="s">
        <v>385</v>
      </c>
      <c r="CF263" s="91"/>
      <c r="CG263" s="91"/>
      <c r="CJ263" s="91"/>
      <c r="CK263" s="91"/>
      <c r="CN263" s="91"/>
      <c r="CO263" s="91"/>
      <c r="CU263" s="91"/>
      <c r="CY263" s="91"/>
      <c r="DC263" s="91"/>
      <c r="DG263" s="91"/>
    </row>
    <row r="264" spans="2:111" s="60" customFormat="1" ht="21.75" customHeight="1" x14ac:dyDescent="0.4">
      <c r="C264" s="340" t="s">
        <v>402</v>
      </c>
      <c r="D264" s="341"/>
      <c r="E264" s="341"/>
      <c r="F264" s="341"/>
      <c r="G264" s="341"/>
      <c r="H264" s="341"/>
      <c r="I264" s="341"/>
      <c r="J264" s="342"/>
      <c r="K264" s="340" t="s">
        <v>302</v>
      </c>
      <c r="L264" s="341"/>
      <c r="M264" s="341"/>
      <c r="N264" s="341"/>
      <c r="O264" s="341"/>
      <c r="P264" s="341"/>
      <c r="Q264" s="341"/>
      <c r="R264" s="341"/>
      <c r="S264" s="341"/>
      <c r="T264" s="341"/>
      <c r="U264" s="341"/>
      <c r="V264" s="341"/>
      <c r="W264" s="341"/>
      <c r="X264" s="341"/>
      <c r="Y264" s="341"/>
      <c r="Z264" s="342"/>
      <c r="AA264" s="468" t="str">
        <f>'別紙B-1　総括表'!AB18</f>
        <v>現状値（令和　年度）</v>
      </c>
      <c r="AB264" s="469"/>
      <c r="AC264" s="469"/>
      <c r="AD264" s="469"/>
      <c r="AE264" s="469"/>
      <c r="AF264" s="469"/>
      <c r="AG264" s="470"/>
      <c r="AH264" s="468" t="str">
        <f>'別紙B-1　総括表'!AI18</f>
        <v>目標値（令和　年度）</v>
      </c>
      <c r="AI264" s="469"/>
      <c r="AJ264" s="469"/>
      <c r="AK264" s="469"/>
      <c r="AL264" s="469"/>
      <c r="AM264" s="469"/>
      <c r="AN264" s="470"/>
      <c r="CF264" s="91"/>
      <c r="CG264" s="91"/>
      <c r="CJ264" s="91"/>
      <c r="CK264" s="91"/>
      <c r="CN264" s="91"/>
      <c r="CO264" s="91"/>
      <c r="CU264" s="91"/>
      <c r="CY264" s="91"/>
      <c r="DC264" s="91"/>
      <c r="DG264" s="91"/>
    </row>
    <row r="265" spans="2:111" s="60" customFormat="1" ht="43.5" customHeight="1" x14ac:dyDescent="0.4">
      <c r="C265" s="349" t="str">
        <f>IF(ISBLANK('別紙B-1　総括表'!D19),"",'別紙B-1　総括表'!D19)</f>
        <v/>
      </c>
      <c r="D265" s="351"/>
      <c r="E265" s="351"/>
      <c r="F265" s="351"/>
      <c r="G265" s="351"/>
      <c r="H265" s="351"/>
      <c r="I265" s="351"/>
      <c r="J265" s="350"/>
      <c r="K265" s="445" t="str">
        <f>IF(ISBLANK('別紙B-1　総括表'!L19),"",'別紙B-1　総括表'!L19)</f>
        <v/>
      </c>
      <c r="L265" s="446"/>
      <c r="M265" s="446"/>
      <c r="N265" s="446"/>
      <c r="O265" s="446"/>
      <c r="P265" s="446"/>
      <c r="Q265" s="446"/>
      <c r="R265" s="446"/>
      <c r="S265" s="446"/>
      <c r="T265" s="446"/>
      <c r="U265" s="446"/>
      <c r="V265" s="446"/>
      <c r="W265" s="446"/>
      <c r="X265" s="446"/>
      <c r="Y265" s="446"/>
      <c r="Z265" s="447"/>
      <c r="AA265" s="312"/>
      <c r="AB265" s="313"/>
      <c r="AC265" s="313"/>
      <c r="AD265" s="313"/>
      <c r="AE265" s="351" t="str">
        <f>IF(ISBLANK('別紙B-1　総括表'!AF19),"",'別紙B-1　総括表'!AF19)</f>
        <v/>
      </c>
      <c r="AF265" s="351"/>
      <c r="AG265" s="350"/>
      <c r="AH265" s="312"/>
      <c r="AI265" s="313"/>
      <c r="AJ265" s="313"/>
      <c r="AK265" s="313"/>
      <c r="AL265" s="351" t="str">
        <f>IF(ISBLANK(AE265),"",AE265)</f>
        <v/>
      </c>
      <c r="AM265" s="351"/>
      <c r="AN265" s="350"/>
      <c r="CF265" s="91"/>
      <c r="CG265" s="91"/>
      <c r="CJ265" s="91"/>
      <c r="CK265" s="91"/>
      <c r="CN265" s="91"/>
      <c r="CO265" s="91"/>
      <c r="CU265" s="91"/>
      <c r="CY265" s="91"/>
      <c r="DC265" s="91"/>
      <c r="DG265" s="91"/>
    </row>
    <row r="266" spans="2:111" s="60" customFormat="1" ht="33.75" hidden="1" customHeight="1" outlineLevel="1" x14ac:dyDescent="0.4">
      <c r="C266" s="349" t="str">
        <f>IF(ISBLANK('別紙B-1　総括表'!D20),"",'別紙B-1　総括表'!D20)</f>
        <v/>
      </c>
      <c r="D266" s="351"/>
      <c r="E266" s="351"/>
      <c r="F266" s="351"/>
      <c r="G266" s="351"/>
      <c r="H266" s="351"/>
      <c r="I266" s="351"/>
      <c r="J266" s="350"/>
      <c r="K266" s="445" t="str">
        <f>IF(ISBLANK('別紙B-1　総括表'!L20),"",'別紙B-1　総括表'!L20)</f>
        <v/>
      </c>
      <c r="L266" s="446"/>
      <c r="M266" s="446"/>
      <c r="N266" s="446"/>
      <c r="O266" s="446"/>
      <c r="P266" s="446"/>
      <c r="Q266" s="446"/>
      <c r="R266" s="446"/>
      <c r="S266" s="446"/>
      <c r="T266" s="446"/>
      <c r="U266" s="446"/>
      <c r="V266" s="446"/>
      <c r="W266" s="446"/>
      <c r="X266" s="446"/>
      <c r="Y266" s="446"/>
      <c r="Z266" s="447"/>
      <c r="AA266" s="312"/>
      <c r="AB266" s="313"/>
      <c r="AC266" s="313"/>
      <c r="AD266" s="313"/>
      <c r="AE266" s="351" t="str">
        <f>IF(ISBLANK('別紙B-1　総括表'!AF20),"",'別紙B-1　総括表'!AF20)</f>
        <v/>
      </c>
      <c r="AF266" s="351"/>
      <c r="AG266" s="350"/>
      <c r="AH266" s="312"/>
      <c r="AI266" s="313"/>
      <c r="AJ266" s="313"/>
      <c r="AK266" s="313"/>
      <c r="AL266" s="351" t="str">
        <f>IF(ISBLANK(AE266),"",AE266)</f>
        <v/>
      </c>
      <c r="AM266" s="351"/>
      <c r="AN266" s="350"/>
      <c r="CF266" s="91"/>
      <c r="CG266" s="91"/>
      <c r="CJ266" s="91"/>
      <c r="CK266" s="91"/>
      <c r="CN266" s="91"/>
      <c r="CO266" s="91"/>
      <c r="CU266" s="91"/>
      <c r="CY266" s="91"/>
      <c r="DC266" s="91"/>
      <c r="DG266" s="91"/>
    </row>
    <row r="267" spans="2:111" s="60" customFormat="1" ht="17.25" customHeight="1" collapsed="1" x14ac:dyDescent="0.4">
      <c r="C267" s="60" t="s">
        <v>405</v>
      </c>
      <c r="CF267" s="91"/>
      <c r="CG267" s="91"/>
      <c r="CJ267" s="91"/>
      <c r="CK267" s="91"/>
      <c r="CN267" s="91"/>
      <c r="CO267" s="91"/>
      <c r="CU267" s="91"/>
      <c r="CY267" s="91"/>
      <c r="DC267" s="91"/>
      <c r="DG267" s="91"/>
    </row>
    <row r="268" spans="2:111" s="91" customFormat="1" ht="17.25" customHeight="1" x14ac:dyDescent="0.4">
      <c r="C268" s="260" t="s">
        <v>855</v>
      </c>
    </row>
    <row r="269" spans="2:111" s="60" customFormat="1" ht="16.5" customHeight="1" x14ac:dyDescent="0.4">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CF269" s="91"/>
      <c r="CG269" s="91"/>
      <c r="CJ269" s="91"/>
      <c r="CK269" s="91"/>
      <c r="CN269" s="91"/>
      <c r="CO269" s="91"/>
      <c r="CU269" s="91"/>
      <c r="CY269" s="91"/>
      <c r="DC269" s="91"/>
      <c r="DG269" s="91"/>
    </row>
    <row r="270" spans="2:111" s="60" customFormat="1" ht="22.5" customHeight="1" x14ac:dyDescent="0.4">
      <c r="B270" s="8" t="s">
        <v>476</v>
      </c>
      <c r="P270" s="3"/>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CF270" s="91"/>
      <c r="CG270" s="91"/>
      <c r="CJ270" s="91"/>
      <c r="CK270" s="91"/>
      <c r="CN270" s="91"/>
      <c r="CO270" s="91"/>
      <c r="CU270" s="91"/>
      <c r="CY270" s="91"/>
      <c r="DC270" s="91"/>
      <c r="DG270" s="91"/>
    </row>
    <row r="271" spans="2:111" s="60" customFormat="1" ht="17.25" customHeight="1" x14ac:dyDescent="0.4">
      <c r="C271" s="316" t="s">
        <v>306</v>
      </c>
      <c r="D271" s="316"/>
      <c r="E271" s="316"/>
      <c r="F271" s="316"/>
      <c r="G271" s="316"/>
      <c r="H271" s="316"/>
      <c r="I271" s="316"/>
      <c r="J271" s="316"/>
      <c r="K271" s="341" t="s">
        <v>301</v>
      </c>
      <c r="L271" s="341"/>
      <c r="M271" s="341"/>
      <c r="N271" s="341"/>
      <c r="O271" s="341"/>
      <c r="P271" s="341"/>
      <c r="Q271" s="341"/>
      <c r="R271" s="341"/>
      <c r="S271" s="341"/>
      <c r="T271" s="341"/>
      <c r="U271" s="341"/>
      <c r="V271" s="341"/>
      <c r="W271" s="341"/>
      <c r="X271" s="341"/>
      <c r="Y271" s="341"/>
      <c r="Z271" s="342"/>
      <c r="AA271" s="448" t="s">
        <v>304</v>
      </c>
      <c r="AB271" s="448"/>
      <c r="AC271" s="448"/>
      <c r="AD271" s="448"/>
      <c r="AE271" s="448"/>
      <c r="AF271" s="448"/>
      <c r="AG271" s="448"/>
      <c r="AH271" s="448"/>
      <c r="AI271" s="448" t="s">
        <v>313</v>
      </c>
      <c r="AJ271" s="448"/>
      <c r="AK271" s="448"/>
      <c r="AL271" s="448"/>
      <c r="AM271" s="448"/>
      <c r="AN271" s="448"/>
      <c r="AO271" s="448"/>
      <c r="BP271" s="2"/>
      <c r="CF271" s="91"/>
      <c r="CG271" s="91"/>
      <c r="CJ271" s="91"/>
      <c r="CK271" s="91"/>
      <c r="CN271" s="91"/>
      <c r="CO271" s="91"/>
      <c r="CU271" s="91"/>
      <c r="CY271" s="91"/>
      <c r="DC271" s="91"/>
      <c r="DG271" s="91"/>
    </row>
    <row r="272" spans="2:111" s="60" customFormat="1" ht="17.25" customHeight="1" x14ac:dyDescent="0.4">
      <c r="C272" s="316"/>
      <c r="D272" s="316"/>
      <c r="E272" s="316"/>
      <c r="F272" s="316"/>
      <c r="G272" s="316"/>
      <c r="H272" s="316"/>
      <c r="I272" s="316"/>
      <c r="J272" s="316"/>
      <c r="K272" s="341" t="str">
        <f>AA264</f>
        <v>現状値（令和　年度）</v>
      </c>
      <c r="L272" s="341"/>
      <c r="M272" s="341"/>
      <c r="N272" s="341"/>
      <c r="O272" s="341"/>
      <c r="P272" s="341"/>
      <c r="Q272" s="341"/>
      <c r="R272" s="342"/>
      <c r="S272" s="340" t="str">
        <f>AH264</f>
        <v>目標値（令和　年度）</v>
      </c>
      <c r="T272" s="341"/>
      <c r="U272" s="341"/>
      <c r="V272" s="341"/>
      <c r="W272" s="341"/>
      <c r="X272" s="341"/>
      <c r="Y272" s="341"/>
      <c r="Z272" s="342"/>
      <c r="AA272" s="448"/>
      <c r="AB272" s="448"/>
      <c r="AC272" s="448"/>
      <c r="AD272" s="448"/>
      <c r="AE272" s="448"/>
      <c r="AF272" s="448"/>
      <c r="AG272" s="448"/>
      <c r="AH272" s="448"/>
      <c r="AI272" s="448"/>
      <c r="AJ272" s="448"/>
      <c r="AK272" s="448"/>
      <c r="AL272" s="448"/>
      <c r="AM272" s="448"/>
      <c r="AN272" s="448"/>
      <c r="AO272" s="448"/>
      <c r="BS272" s="459" t="s">
        <v>426</v>
      </c>
      <c r="BT272" s="460"/>
      <c r="BU272" s="444" t="s">
        <v>424</v>
      </c>
      <c r="BV272" s="444"/>
      <c r="BW272" s="444"/>
      <c r="BX272" s="444" t="s">
        <v>425</v>
      </c>
      <c r="BY272" s="444"/>
      <c r="BZ272" s="444"/>
      <c r="CA272" s="444"/>
      <c r="CB272" s="444"/>
      <c r="CF272" s="91"/>
      <c r="CG272" s="91"/>
      <c r="CJ272" s="91"/>
      <c r="CK272" s="91"/>
      <c r="CN272" s="91"/>
      <c r="CO272" s="91"/>
      <c r="CU272" s="91"/>
      <c r="CY272" s="91"/>
      <c r="DC272" s="91"/>
      <c r="DG272" s="91"/>
    </row>
    <row r="273" spans="1:111" s="60" customFormat="1" ht="19.5" customHeight="1" x14ac:dyDescent="0.4">
      <c r="C273" s="449" t="str">
        <f>IF(ISBLANK('別紙B-1　総括表'!V9),"",'別紙B-1　総括表'!V9)</f>
        <v/>
      </c>
      <c r="D273" s="449"/>
      <c r="E273" s="449"/>
      <c r="F273" s="449"/>
      <c r="G273" s="449"/>
      <c r="H273" s="449"/>
      <c r="I273" s="449"/>
      <c r="J273" s="449"/>
      <c r="K273" s="450"/>
      <c r="L273" s="451"/>
      <c r="M273" s="451"/>
      <c r="N273" s="451"/>
      <c r="O273" s="451"/>
      <c r="P273" s="451"/>
      <c r="Q273" s="454" t="s">
        <v>179</v>
      </c>
      <c r="R273" s="455"/>
      <c r="S273" s="450"/>
      <c r="T273" s="451"/>
      <c r="U273" s="451"/>
      <c r="V273" s="451"/>
      <c r="W273" s="451"/>
      <c r="X273" s="451"/>
      <c r="Y273" s="454" t="s">
        <v>179</v>
      </c>
      <c r="Z273" s="455"/>
      <c r="AA273" s="456"/>
      <c r="AB273" s="456"/>
      <c r="AC273" s="456"/>
      <c r="AD273" s="456"/>
      <c r="AE273" s="456"/>
      <c r="AF273" s="456"/>
      <c r="AG273" s="456"/>
      <c r="AH273" s="456"/>
      <c r="AI273" s="361"/>
      <c r="AJ273" s="361"/>
      <c r="AK273" s="361"/>
      <c r="AL273" s="361"/>
      <c r="AM273" s="361"/>
      <c r="AN273" s="361"/>
      <c r="AO273" s="361"/>
      <c r="AQ273" s="72"/>
      <c r="AR273" s="73"/>
      <c r="BS273" s="457" t="str">
        <f>IF((BU273&gt;BX273),"○","×")</f>
        <v>×</v>
      </c>
      <c r="BT273" s="458"/>
      <c r="BU273" s="394"/>
      <c r="BV273" s="394"/>
      <c r="BW273" s="394"/>
      <c r="BX273" s="394"/>
      <c r="BY273" s="394"/>
      <c r="BZ273" s="394"/>
      <c r="CA273" s="394"/>
      <c r="CB273" s="394"/>
      <c r="CF273" s="91"/>
      <c r="CG273" s="91"/>
      <c r="CJ273" s="91"/>
      <c r="CK273" s="91"/>
      <c r="CN273" s="91"/>
      <c r="CO273" s="91"/>
      <c r="CU273" s="91"/>
      <c r="CY273" s="91"/>
      <c r="DC273" s="91"/>
      <c r="DG273" s="91"/>
    </row>
    <row r="274" spans="1:111" s="60" customFormat="1" ht="19.5" customHeight="1" x14ac:dyDescent="0.4">
      <c r="C274" s="449"/>
      <c r="D274" s="449"/>
      <c r="E274" s="449"/>
      <c r="F274" s="449"/>
      <c r="G274" s="449"/>
      <c r="H274" s="449"/>
      <c r="I274" s="449"/>
      <c r="J274" s="449"/>
      <c r="K274" s="452"/>
      <c r="L274" s="453"/>
      <c r="M274" s="453"/>
      <c r="N274" s="453"/>
      <c r="O274" s="453"/>
      <c r="P274" s="453"/>
      <c r="Q274" s="400"/>
      <c r="R274" s="401"/>
      <c r="S274" s="452"/>
      <c r="T274" s="453"/>
      <c r="U274" s="453"/>
      <c r="V274" s="453"/>
      <c r="W274" s="453"/>
      <c r="X274" s="453"/>
      <c r="Y274" s="400"/>
      <c r="Z274" s="401"/>
      <c r="AA274" s="456"/>
      <c r="AB274" s="456"/>
      <c r="AC274" s="456"/>
      <c r="AD274" s="456"/>
      <c r="AE274" s="456"/>
      <c r="AF274" s="456"/>
      <c r="AG274" s="456"/>
      <c r="AH274" s="456"/>
      <c r="AI274" s="361"/>
      <c r="AJ274" s="361"/>
      <c r="AK274" s="361"/>
      <c r="AL274" s="361"/>
      <c r="AM274" s="361"/>
      <c r="AN274" s="361"/>
      <c r="AO274" s="361"/>
      <c r="AQ274" s="74"/>
      <c r="AR274" s="75"/>
      <c r="BQ274" s="69"/>
      <c r="BR274" s="69"/>
      <c r="BS274" s="70"/>
      <c r="BT274" s="70"/>
      <c r="BU274" s="70"/>
      <c r="BV274" s="70"/>
      <c r="BW274" s="70"/>
      <c r="BX274" s="70"/>
      <c r="BY274" s="70"/>
      <c r="BZ274" s="70"/>
      <c r="CF274" s="91"/>
      <c r="CG274" s="91"/>
      <c r="CJ274" s="91"/>
      <c r="CK274" s="91"/>
      <c r="CN274" s="91"/>
      <c r="CO274" s="91"/>
      <c r="CU274" s="91"/>
      <c r="CY274" s="91"/>
      <c r="DC274" s="91"/>
      <c r="DG274" s="91"/>
    </row>
    <row r="275" spans="1:111" s="60" customFormat="1" ht="19.5" customHeight="1" x14ac:dyDescent="0.4">
      <c r="B275" s="5"/>
      <c r="C275" s="83" t="s">
        <v>450</v>
      </c>
      <c r="D275" s="84" t="s">
        <v>451</v>
      </c>
      <c r="E275" s="81"/>
      <c r="F275" s="81"/>
      <c r="G275" s="81"/>
      <c r="H275" s="81"/>
      <c r="I275" s="81"/>
      <c r="J275" s="81"/>
      <c r="K275" s="82"/>
      <c r="L275" s="71"/>
      <c r="M275" s="71"/>
      <c r="N275" s="71"/>
      <c r="O275" s="71"/>
      <c r="P275" s="71"/>
      <c r="Q275" s="67"/>
      <c r="R275" s="67"/>
      <c r="S275" s="71"/>
      <c r="T275" s="71"/>
      <c r="U275" s="71"/>
      <c r="V275" s="71"/>
      <c r="W275" s="71"/>
      <c r="X275" s="71"/>
      <c r="Y275" s="67"/>
      <c r="Z275" s="67"/>
      <c r="AA275" s="67"/>
      <c r="AB275" s="67"/>
      <c r="AC275" s="67"/>
      <c r="AD275" s="67"/>
      <c r="AE275" s="67"/>
      <c r="AF275" s="67"/>
      <c r="AG275" s="67"/>
      <c r="AH275" s="67"/>
      <c r="AI275" s="67"/>
      <c r="AJ275" s="67"/>
      <c r="AK275" s="67"/>
      <c r="AL275" s="67"/>
      <c r="AM275" s="67"/>
      <c r="AN275" s="67"/>
      <c r="AO275" s="67"/>
      <c r="AP275" s="28"/>
      <c r="AQ275" s="76"/>
      <c r="AR275" s="77"/>
      <c r="AS275" s="28"/>
      <c r="BQ275" s="69"/>
      <c r="BR275" s="69"/>
      <c r="BS275" s="70"/>
      <c r="BT275" s="70"/>
      <c r="BU275" s="70"/>
      <c r="BV275" s="70"/>
      <c r="BW275" s="70"/>
      <c r="BX275" s="70"/>
      <c r="BY275" s="70"/>
      <c r="BZ275" s="70"/>
      <c r="CF275" s="91"/>
      <c r="CG275" s="91"/>
      <c r="CJ275" s="91"/>
      <c r="CK275" s="91"/>
      <c r="CN275" s="91"/>
      <c r="CO275" s="91"/>
      <c r="CU275" s="91"/>
      <c r="CY275" s="91"/>
      <c r="DC275" s="91"/>
      <c r="DG275" s="91"/>
    </row>
    <row r="276" spans="1:111" s="60" customFormat="1" ht="19.5" customHeight="1" x14ac:dyDescent="0.4">
      <c r="B276" s="5"/>
      <c r="C276" s="85" t="s">
        <v>450</v>
      </c>
      <c r="D276" s="86" t="s">
        <v>452</v>
      </c>
      <c r="E276" s="81"/>
      <c r="F276" s="81"/>
      <c r="G276" s="81"/>
      <c r="H276" s="81"/>
      <c r="I276" s="81"/>
      <c r="J276" s="81"/>
      <c r="K276" s="82"/>
      <c r="L276" s="71"/>
      <c r="M276" s="71"/>
      <c r="N276" s="71"/>
      <c r="O276" s="71"/>
      <c r="P276" s="71"/>
      <c r="Q276" s="67"/>
      <c r="R276" s="67"/>
      <c r="S276" s="71"/>
      <c r="T276" s="71"/>
      <c r="U276" s="71"/>
      <c r="V276" s="71"/>
      <c r="W276" s="71"/>
      <c r="X276" s="71"/>
      <c r="Y276" s="67"/>
      <c r="Z276" s="67"/>
      <c r="AA276" s="67"/>
      <c r="AB276" s="67"/>
      <c r="AC276" s="67"/>
      <c r="AD276" s="67"/>
      <c r="AE276" s="67"/>
      <c r="AF276" s="67"/>
      <c r="AG276" s="67"/>
      <c r="AH276" s="67"/>
      <c r="AI276" s="67"/>
      <c r="AJ276" s="67"/>
      <c r="AK276" s="67"/>
      <c r="AL276" s="67"/>
      <c r="AM276" s="67"/>
      <c r="AN276" s="67"/>
      <c r="AO276" s="67"/>
      <c r="AP276" s="28"/>
      <c r="AQ276" s="76"/>
      <c r="AR276" s="77"/>
      <c r="AS276" s="28"/>
      <c r="BQ276" s="69"/>
      <c r="BR276" s="69"/>
      <c r="BS276" s="70"/>
      <c r="BT276" s="70"/>
      <c r="BU276" s="70"/>
      <c r="BV276" s="70"/>
      <c r="BW276" s="70"/>
      <c r="BX276" s="70"/>
      <c r="BY276" s="70"/>
      <c r="BZ276" s="70"/>
      <c r="CF276" s="91"/>
      <c r="CG276" s="91"/>
      <c r="CJ276" s="91"/>
      <c r="CK276" s="91"/>
      <c r="CN276" s="91"/>
      <c r="CO276" s="91"/>
      <c r="CU276" s="91"/>
      <c r="CY276" s="91"/>
      <c r="DC276" s="91"/>
      <c r="DG276" s="91"/>
    </row>
    <row r="277" spans="1:111" s="60" customFormat="1" ht="18" customHeight="1" x14ac:dyDescent="0.4">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67"/>
      <c r="BM277" s="67"/>
      <c r="BN277" s="58"/>
      <c r="BO277" s="58"/>
      <c r="BP277" s="58"/>
      <c r="BQ277" s="58"/>
      <c r="CF277" s="91"/>
      <c r="CG277" s="91"/>
      <c r="CJ277" s="91"/>
      <c r="CK277" s="91"/>
      <c r="CN277" s="91"/>
      <c r="CO277" s="91"/>
      <c r="CU277" s="91"/>
      <c r="CY277" s="91"/>
      <c r="DC277" s="91"/>
      <c r="DG277" s="91"/>
    </row>
    <row r="278" spans="1:111" s="60" customFormat="1" ht="18" customHeight="1" x14ac:dyDescent="0.4">
      <c r="C278" s="343" t="s">
        <v>2</v>
      </c>
      <c r="D278" s="344"/>
      <c r="E278" s="344"/>
      <c r="F278" s="344"/>
      <c r="G278" s="344"/>
      <c r="H278" s="344"/>
      <c r="I278" s="345"/>
      <c r="J278" s="343" t="s">
        <v>9</v>
      </c>
      <c r="K278" s="344"/>
      <c r="L278" s="344"/>
      <c r="M278" s="345"/>
      <c r="N278" s="464" t="s">
        <v>11</v>
      </c>
      <c r="O278" s="465"/>
      <c r="P278" s="343" t="s">
        <v>7</v>
      </c>
      <c r="Q278" s="344"/>
      <c r="R278" s="344"/>
      <c r="S278" s="345"/>
      <c r="T278" s="449" t="s">
        <v>465</v>
      </c>
      <c r="U278" s="449"/>
      <c r="V278" s="449"/>
      <c r="W278" s="449"/>
      <c r="X278" s="449"/>
      <c r="Y278" s="449"/>
      <c r="Z278" s="449"/>
      <c r="AA278" s="449"/>
      <c r="AB278" s="449"/>
      <c r="AC278" s="449"/>
      <c r="AD278" s="449"/>
      <c r="AE278" s="449"/>
      <c r="AF278" s="449"/>
      <c r="AG278" s="471" t="s">
        <v>3</v>
      </c>
      <c r="AH278" s="472"/>
      <c r="AI278" s="472"/>
      <c r="AJ278" s="472"/>
      <c r="AK278" s="473"/>
      <c r="AL278" s="316" t="s">
        <v>189</v>
      </c>
      <c r="AM278" s="316"/>
      <c r="AN278" s="316"/>
      <c r="AO278" s="316"/>
      <c r="AP278" s="316"/>
      <c r="AQ278" s="316"/>
      <c r="AR278" s="316"/>
      <c r="AS278" s="316"/>
      <c r="AT278" s="343" t="s">
        <v>6</v>
      </c>
      <c r="AU278" s="344"/>
      <c r="AV278" s="344"/>
      <c r="AW278" s="344"/>
      <c r="AX278" s="345"/>
      <c r="AY278" s="343" t="s">
        <v>10</v>
      </c>
      <c r="AZ278" s="344"/>
      <c r="BA278" s="345"/>
      <c r="BB278" s="481" t="s">
        <v>709</v>
      </c>
      <c r="BC278" s="485"/>
      <c r="BD278" s="485"/>
      <c r="BE278" s="482"/>
      <c r="BF278" s="336" t="s">
        <v>471</v>
      </c>
      <c r="BG278" s="337"/>
      <c r="BH278" s="337"/>
      <c r="BI278" s="461"/>
      <c r="BJ278" s="481" t="s">
        <v>449</v>
      </c>
      <c r="BK278" s="482"/>
      <c r="BL278" s="336" t="s">
        <v>152</v>
      </c>
      <c r="BM278" s="337"/>
      <c r="BN278" s="337"/>
      <c r="BO278" s="461"/>
      <c r="CF278" s="91"/>
      <c r="CG278" s="91"/>
      <c r="CJ278" s="91"/>
      <c r="CK278" s="91"/>
      <c r="CN278" s="91"/>
      <c r="CO278" s="91"/>
      <c r="CU278" s="91"/>
      <c r="CY278" s="91"/>
      <c r="DC278" s="91"/>
      <c r="DG278" s="91"/>
    </row>
    <row r="279" spans="1:111" s="60" customFormat="1" ht="18" customHeight="1" x14ac:dyDescent="0.4">
      <c r="C279" s="346"/>
      <c r="D279" s="347"/>
      <c r="E279" s="347"/>
      <c r="F279" s="347"/>
      <c r="G279" s="347"/>
      <c r="H279" s="347"/>
      <c r="I279" s="348"/>
      <c r="J279" s="346"/>
      <c r="K279" s="347"/>
      <c r="L279" s="347"/>
      <c r="M279" s="348"/>
      <c r="N279" s="466"/>
      <c r="O279" s="467"/>
      <c r="P279" s="346"/>
      <c r="Q279" s="347"/>
      <c r="R279" s="347"/>
      <c r="S279" s="348"/>
      <c r="T279" s="477" t="s">
        <v>421</v>
      </c>
      <c r="U279" s="477"/>
      <c r="V279" s="477"/>
      <c r="W279" s="478"/>
      <c r="X279" s="455" t="s">
        <v>188</v>
      </c>
      <c r="Y279" s="455"/>
      <c r="Z279" s="477"/>
      <c r="AA279" s="477"/>
      <c r="AB279" s="479" t="s">
        <v>190</v>
      </c>
      <c r="AC279" s="479"/>
      <c r="AD279" s="479"/>
      <c r="AE279" s="479"/>
      <c r="AF279" s="479"/>
      <c r="AG279" s="474"/>
      <c r="AH279" s="475"/>
      <c r="AI279" s="475"/>
      <c r="AJ279" s="475"/>
      <c r="AK279" s="476"/>
      <c r="AL279" s="346" t="s">
        <v>466</v>
      </c>
      <c r="AM279" s="347"/>
      <c r="AN279" s="347"/>
      <c r="AO279" s="348"/>
      <c r="AP279" s="346" t="s">
        <v>467</v>
      </c>
      <c r="AQ279" s="347"/>
      <c r="AR279" s="347"/>
      <c r="AS279" s="348"/>
      <c r="AT279" s="346"/>
      <c r="AU279" s="347"/>
      <c r="AV279" s="347"/>
      <c r="AW279" s="347"/>
      <c r="AX279" s="348"/>
      <c r="AY279" s="346"/>
      <c r="AZ279" s="347"/>
      <c r="BA279" s="348"/>
      <c r="BB279" s="483"/>
      <c r="BC279" s="486"/>
      <c r="BD279" s="486"/>
      <c r="BE279" s="484"/>
      <c r="BF279" s="338"/>
      <c r="BG279" s="339"/>
      <c r="BH279" s="339"/>
      <c r="BI279" s="462"/>
      <c r="BJ279" s="483"/>
      <c r="BK279" s="484"/>
      <c r="BL279" s="338"/>
      <c r="BM279" s="339"/>
      <c r="BN279" s="339"/>
      <c r="BO279" s="462"/>
      <c r="BS279" s="50" t="s">
        <v>403</v>
      </c>
      <c r="CF279" s="91"/>
      <c r="CG279" s="91"/>
      <c r="CJ279" s="91"/>
      <c r="CK279" s="91"/>
      <c r="CN279" s="91"/>
      <c r="CO279" s="91"/>
      <c r="CU279" s="91"/>
      <c r="CY279" s="91"/>
      <c r="DC279" s="91"/>
      <c r="DG279" s="91"/>
    </row>
    <row r="280" spans="1:111" s="60" customFormat="1" ht="18" customHeight="1" x14ac:dyDescent="0.4">
      <c r="C280" s="321"/>
      <c r="D280" s="321"/>
      <c r="E280" s="321"/>
      <c r="F280" s="321"/>
      <c r="G280" s="321"/>
      <c r="H280" s="321"/>
      <c r="I280" s="321"/>
      <c r="J280" s="312"/>
      <c r="K280" s="313"/>
      <c r="L280" s="313"/>
      <c r="M280" s="79"/>
      <c r="N280" s="412"/>
      <c r="O280" s="412"/>
      <c r="P280" s="413"/>
      <c r="Q280" s="414"/>
      <c r="R280" s="414"/>
      <c r="S280" s="414"/>
      <c r="T280" s="437"/>
      <c r="U280" s="437"/>
      <c r="V280" s="437"/>
      <c r="W280" s="441"/>
      <c r="X280" s="442"/>
      <c r="Y280" s="442"/>
      <c r="Z280" s="437"/>
      <c r="AA280" s="437"/>
      <c r="AB280" s="443">
        <f t="shared" ref="AB280:AB285" si="20">T280+X280</f>
        <v>0</v>
      </c>
      <c r="AC280" s="443"/>
      <c r="AD280" s="443"/>
      <c r="AE280" s="443"/>
      <c r="AF280" s="443"/>
      <c r="AG280" s="432"/>
      <c r="AH280" s="433"/>
      <c r="AI280" s="433"/>
      <c r="AJ280" s="433"/>
      <c r="AK280" s="442"/>
      <c r="AL280" s="437"/>
      <c r="AM280" s="437"/>
      <c r="AN280" s="437"/>
      <c r="AO280" s="437"/>
      <c r="AP280" s="437"/>
      <c r="AQ280" s="437"/>
      <c r="AR280" s="437"/>
      <c r="AS280" s="437"/>
      <c r="AT280" s="438">
        <f t="shared" ref="AT280:AT285" si="21">AB280-AL280-AP280</f>
        <v>0</v>
      </c>
      <c r="AU280" s="439"/>
      <c r="AV280" s="439"/>
      <c r="AW280" s="439"/>
      <c r="AX280" s="440"/>
      <c r="AY280" s="306"/>
      <c r="AZ280" s="307"/>
      <c r="BA280" s="308"/>
      <c r="BB280" s="434"/>
      <c r="BC280" s="435"/>
      <c r="BD280" s="435"/>
      <c r="BE280" s="436"/>
      <c r="BF280" s="434"/>
      <c r="BG280" s="435"/>
      <c r="BH280" s="435"/>
      <c r="BI280" s="436"/>
      <c r="BJ280" s="306"/>
      <c r="BK280" s="308"/>
      <c r="BL280" s="434"/>
      <c r="BM280" s="435"/>
      <c r="BN280" s="435"/>
      <c r="BO280" s="436"/>
      <c r="BS280" s="51">
        <f>IF(P280='リスト（削除不可）'!$H$2,'リスト（削除不可）'!$I$2,IF(P280='リスト（削除不可）'!$H$3,'リスト（削除不可）'!$I$3,'リスト（削除不可）'!$I$4))</f>
        <v>0.8666666666666667</v>
      </c>
      <c r="BT280" s="52">
        <f t="shared" ref="BT280:BT285" si="22">P280*AG280-AL280</f>
        <v>0</v>
      </c>
      <c r="BU280" s="52">
        <f t="shared" ref="BU280:BU285" si="23">(AL280+AP280)*BS280-AL280</f>
        <v>0</v>
      </c>
      <c r="BW280" s="53"/>
      <c r="BY280" s="53"/>
      <c r="CF280" s="91"/>
      <c r="CG280" s="91"/>
      <c r="CJ280" s="91"/>
      <c r="CK280" s="91"/>
      <c r="CN280" s="91"/>
      <c r="CO280" s="91"/>
      <c r="CU280" s="91"/>
      <c r="CY280" s="91"/>
      <c r="DC280" s="91"/>
      <c r="DG280" s="91"/>
    </row>
    <row r="281" spans="1:111" s="60" customFormat="1" ht="18" customHeight="1" x14ac:dyDescent="0.4">
      <c r="C281" s="321"/>
      <c r="D281" s="321"/>
      <c r="E281" s="321"/>
      <c r="F281" s="321"/>
      <c r="G281" s="321"/>
      <c r="H281" s="321"/>
      <c r="I281" s="321"/>
      <c r="J281" s="312"/>
      <c r="K281" s="313"/>
      <c r="L281" s="313"/>
      <c r="M281" s="79"/>
      <c r="N281" s="412"/>
      <c r="O281" s="412"/>
      <c r="P281" s="413"/>
      <c r="Q281" s="414"/>
      <c r="R281" s="414"/>
      <c r="S281" s="414"/>
      <c r="T281" s="437"/>
      <c r="U281" s="437"/>
      <c r="V281" s="437"/>
      <c r="W281" s="441"/>
      <c r="X281" s="442"/>
      <c r="Y281" s="442"/>
      <c r="Z281" s="437"/>
      <c r="AA281" s="437"/>
      <c r="AB281" s="443">
        <f t="shared" si="20"/>
        <v>0</v>
      </c>
      <c r="AC281" s="443"/>
      <c r="AD281" s="443"/>
      <c r="AE281" s="443"/>
      <c r="AF281" s="443"/>
      <c r="AG281" s="432"/>
      <c r="AH281" s="433"/>
      <c r="AI281" s="433"/>
      <c r="AJ281" s="433"/>
      <c r="AK281" s="433"/>
      <c r="AL281" s="437"/>
      <c r="AM281" s="437"/>
      <c r="AN281" s="437"/>
      <c r="AO281" s="437"/>
      <c r="AP281" s="437"/>
      <c r="AQ281" s="437"/>
      <c r="AR281" s="437"/>
      <c r="AS281" s="437"/>
      <c r="AT281" s="438">
        <f t="shared" si="21"/>
        <v>0</v>
      </c>
      <c r="AU281" s="439"/>
      <c r="AV281" s="439"/>
      <c r="AW281" s="439"/>
      <c r="AX281" s="440"/>
      <c r="AY281" s="306"/>
      <c r="AZ281" s="307"/>
      <c r="BA281" s="308"/>
      <c r="BB281" s="434"/>
      <c r="BC281" s="435"/>
      <c r="BD281" s="435"/>
      <c r="BE281" s="436"/>
      <c r="BF281" s="434"/>
      <c r="BG281" s="435"/>
      <c r="BH281" s="435"/>
      <c r="BI281" s="436"/>
      <c r="BJ281" s="306"/>
      <c r="BK281" s="308"/>
      <c r="BL281" s="434"/>
      <c r="BM281" s="435"/>
      <c r="BN281" s="435"/>
      <c r="BO281" s="436"/>
      <c r="BS281" s="51">
        <f>IF(P281='リスト（削除不可）'!$H$2,'リスト（削除不可）'!$I$2,IF(P281='リスト（削除不可）'!$H$3,'リスト（削除不可）'!$I$3,'リスト（削除不可）'!$I$4))</f>
        <v>0.8666666666666667</v>
      </c>
      <c r="BT281" s="52">
        <f t="shared" si="22"/>
        <v>0</v>
      </c>
      <c r="BU281" s="52">
        <f t="shared" si="23"/>
        <v>0</v>
      </c>
      <c r="BW281" s="53"/>
      <c r="BY281" s="53"/>
      <c r="CF281" s="91"/>
      <c r="CG281" s="91"/>
      <c r="CJ281" s="91"/>
      <c r="CK281" s="91"/>
      <c r="CN281" s="91"/>
      <c r="CO281" s="91"/>
      <c r="CU281" s="91"/>
      <c r="CY281" s="91"/>
      <c r="DC281" s="91"/>
      <c r="DG281" s="91"/>
    </row>
    <row r="282" spans="1:111" s="60" customFormat="1" ht="18" customHeight="1" x14ac:dyDescent="0.4">
      <c r="C282" s="321"/>
      <c r="D282" s="321"/>
      <c r="E282" s="321"/>
      <c r="F282" s="321"/>
      <c r="G282" s="321"/>
      <c r="H282" s="321"/>
      <c r="I282" s="321"/>
      <c r="J282" s="312"/>
      <c r="K282" s="313"/>
      <c r="L282" s="313"/>
      <c r="M282" s="79"/>
      <c r="N282" s="412"/>
      <c r="O282" s="412"/>
      <c r="P282" s="413"/>
      <c r="Q282" s="414"/>
      <c r="R282" s="414"/>
      <c r="S282" s="414"/>
      <c r="T282" s="437"/>
      <c r="U282" s="437"/>
      <c r="V282" s="437"/>
      <c r="W282" s="441"/>
      <c r="X282" s="442"/>
      <c r="Y282" s="442"/>
      <c r="Z282" s="437"/>
      <c r="AA282" s="437"/>
      <c r="AB282" s="443">
        <f t="shared" si="20"/>
        <v>0</v>
      </c>
      <c r="AC282" s="443"/>
      <c r="AD282" s="443"/>
      <c r="AE282" s="443"/>
      <c r="AF282" s="443"/>
      <c r="AG282" s="432"/>
      <c r="AH282" s="433"/>
      <c r="AI282" s="433"/>
      <c r="AJ282" s="433"/>
      <c r="AK282" s="433"/>
      <c r="AL282" s="437"/>
      <c r="AM282" s="437"/>
      <c r="AN282" s="437"/>
      <c r="AO282" s="437"/>
      <c r="AP282" s="437"/>
      <c r="AQ282" s="437"/>
      <c r="AR282" s="437"/>
      <c r="AS282" s="437"/>
      <c r="AT282" s="438">
        <f t="shared" si="21"/>
        <v>0</v>
      </c>
      <c r="AU282" s="439"/>
      <c r="AV282" s="439"/>
      <c r="AW282" s="439"/>
      <c r="AX282" s="440"/>
      <c r="AY282" s="306"/>
      <c r="AZ282" s="307"/>
      <c r="BA282" s="308"/>
      <c r="BB282" s="434"/>
      <c r="BC282" s="435"/>
      <c r="BD282" s="435"/>
      <c r="BE282" s="436"/>
      <c r="BF282" s="434"/>
      <c r="BG282" s="435"/>
      <c r="BH282" s="435"/>
      <c r="BI282" s="436"/>
      <c r="BJ282" s="306"/>
      <c r="BK282" s="308"/>
      <c r="BL282" s="434"/>
      <c r="BM282" s="435"/>
      <c r="BN282" s="435"/>
      <c r="BO282" s="436"/>
      <c r="BS282" s="51">
        <f>IF(P282='リスト（削除不可）'!$H$2,'リスト（削除不可）'!$I$2,IF(P282='リスト（削除不可）'!$H$3,'リスト（削除不可）'!$I$3,'リスト（削除不可）'!$I$4))</f>
        <v>0.8666666666666667</v>
      </c>
      <c r="BT282" s="52">
        <f t="shared" si="22"/>
        <v>0</v>
      </c>
      <c r="BU282" s="52">
        <f t="shared" si="23"/>
        <v>0</v>
      </c>
      <c r="BW282" s="53"/>
      <c r="BY282" s="53"/>
      <c r="CF282" s="91"/>
      <c r="CG282" s="91"/>
      <c r="CJ282" s="91"/>
      <c r="CK282" s="91"/>
      <c r="CN282" s="91"/>
      <c r="CO282" s="91"/>
      <c r="CU282" s="91"/>
      <c r="CY282" s="91"/>
      <c r="DC282" s="91"/>
      <c r="DG282" s="91"/>
    </row>
    <row r="283" spans="1:111" s="60" customFormat="1" ht="18" customHeight="1" x14ac:dyDescent="0.4">
      <c r="C283" s="321"/>
      <c r="D283" s="321"/>
      <c r="E283" s="321"/>
      <c r="F283" s="321"/>
      <c r="G283" s="321"/>
      <c r="H283" s="321"/>
      <c r="I283" s="321"/>
      <c r="J283" s="312"/>
      <c r="K283" s="313"/>
      <c r="L283" s="313"/>
      <c r="M283" s="79"/>
      <c r="N283" s="412"/>
      <c r="O283" s="412"/>
      <c r="P283" s="413"/>
      <c r="Q283" s="414"/>
      <c r="R283" s="414"/>
      <c r="S283" s="414"/>
      <c r="T283" s="437"/>
      <c r="U283" s="437"/>
      <c r="V283" s="437"/>
      <c r="W283" s="441"/>
      <c r="X283" s="442"/>
      <c r="Y283" s="442"/>
      <c r="Z283" s="437"/>
      <c r="AA283" s="437"/>
      <c r="AB283" s="443">
        <f t="shared" si="20"/>
        <v>0</v>
      </c>
      <c r="AC283" s="443"/>
      <c r="AD283" s="443"/>
      <c r="AE283" s="443"/>
      <c r="AF283" s="443"/>
      <c r="AG283" s="432"/>
      <c r="AH283" s="433"/>
      <c r="AI283" s="433"/>
      <c r="AJ283" s="433"/>
      <c r="AK283" s="433"/>
      <c r="AL283" s="437"/>
      <c r="AM283" s="437"/>
      <c r="AN283" s="437"/>
      <c r="AO283" s="437"/>
      <c r="AP283" s="437"/>
      <c r="AQ283" s="437"/>
      <c r="AR283" s="437"/>
      <c r="AS283" s="437"/>
      <c r="AT283" s="438">
        <f t="shared" si="21"/>
        <v>0</v>
      </c>
      <c r="AU283" s="439"/>
      <c r="AV283" s="439"/>
      <c r="AW283" s="439"/>
      <c r="AX283" s="440"/>
      <c r="AY283" s="306"/>
      <c r="AZ283" s="307"/>
      <c r="BA283" s="308"/>
      <c r="BB283" s="434"/>
      <c r="BC283" s="435"/>
      <c r="BD283" s="435"/>
      <c r="BE283" s="436"/>
      <c r="BF283" s="434"/>
      <c r="BG283" s="435"/>
      <c r="BH283" s="435"/>
      <c r="BI283" s="436"/>
      <c r="BJ283" s="306"/>
      <c r="BK283" s="308"/>
      <c r="BL283" s="434"/>
      <c r="BM283" s="435"/>
      <c r="BN283" s="435"/>
      <c r="BO283" s="436"/>
      <c r="BS283" s="51">
        <f>IF(P283='リスト（削除不可）'!$H$2,'リスト（削除不可）'!$I$2,IF(P283='リスト（削除不可）'!$H$3,'リスト（削除不可）'!$I$3,'リスト（削除不可）'!$I$4))</f>
        <v>0.8666666666666667</v>
      </c>
      <c r="BT283" s="52">
        <f t="shared" si="22"/>
        <v>0</v>
      </c>
      <c r="BU283" s="52">
        <f t="shared" si="23"/>
        <v>0</v>
      </c>
      <c r="BW283" s="53"/>
      <c r="BY283" s="53"/>
      <c r="CF283" s="91"/>
      <c r="CG283" s="91"/>
      <c r="CJ283" s="91"/>
      <c r="CK283" s="91"/>
      <c r="CN283" s="91"/>
      <c r="CO283" s="91"/>
      <c r="CU283" s="91"/>
      <c r="CY283" s="91"/>
      <c r="DC283" s="91"/>
      <c r="DG283" s="91"/>
    </row>
    <row r="284" spans="1:111" s="60" customFormat="1" ht="18" customHeight="1" x14ac:dyDescent="0.4">
      <c r="C284" s="321"/>
      <c r="D284" s="321"/>
      <c r="E284" s="321"/>
      <c r="F284" s="321"/>
      <c r="G284" s="321"/>
      <c r="H284" s="321"/>
      <c r="I284" s="321"/>
      <c r="J284" s="312"/>
      <c r="K284" s="313"/>
      <c r="L284" s="313"/>
      <c r="M284" s="79"/>
      <c r="N284" s="412"/>
      <c r="O284" s="412"/>
      <c r="P284" s="413"/>
      <c r="Q284" s="414"/>
      <c r="R284" s="414"/>
      <c r="S284" s="414"/>
      <c r="T284" s="437"/>
      <c r="U284" s="437"/>
      <c r="V284" s="437"/>
      <c r="W284" s="441"/>
      <c r="X284" s="442"/>
      <c r="Y284" s="442"/>
      <c r="Z284" s="437"/>
      <c r="AA284" s="437"/>
      <c r="AB284" s="443">
        <f t="shared" si="20"/>
        <v>0</v>
      </c>
      <c r="AC284" s="443"/>
      <c r="AD284" s="443"/>
      <c r="AE284" s="443"/>
      <c r="AF284" s="443"/>
      <c r="AG284" s="432"/>
      <c r="AH284" s="433"/>
      <c r="AI284" s="433"/>
      <c r="AJ284" s="433"/>
      <c r="AK284" s="433"/>
      <c r="AL284" s="437"/>
      <c r="AM284" s="437"/>
      <c r="AN284" s="437"/>
      <c r="AO284" s="437"/>
      <c r="AP284" s="437"/>
      <c r="AQ284" s="437"/>
      <c r="AR284" s="437"/>
      <c r="AS284" s="437"/>
      <c r="AT284" s="438">
        <f t="shared" si="21"/>
        <v>0</v>
      </c>
      <c r="AU284" s="439"/>
      <c r="AV284" s="439"/>
      <c r="AW284" s="439"/>
      <c r="AX284" s="440"/>
      <c r="AY284" s="306"/>
      <c r="AZ284" s="307"/>
      <c r="BA284" s="308"/>
      <c r="BB284" s="434"/>
      <c r="BC284" s="435"/>
      <c r="BD284" s="435"/>
      <c r="BE284" s="436"/>
      <c r="BF284" s="434"/>
      <c r="BG284" s="435"/>
      <c r="BH284" s="435"/>
      <c r="BI284" s="436"/>
      <c r="BJ284" s="306"/>
      <c r="BK284" s="308"/>
      <c r="BL284" s="434"/>
      <c r="BM284" s="435"/>
      <c r="BN284" s="435"/>
      <c r="BO284" s="436"/>
      <c r="BS284" s="51">
        <f>IF(P284='リスト（削除不可）'!$H$2,'リスト（削除不可）'!$I$2,IF(P284='リスト（削除不可）'!$H$3,'リスト（削除不可）'!$I$3,'リスト（削除不可）'!$I$4))</f>
        <v>0.8666666666666667</v>
      </c>
      <c r="BT284" s="52">
        <f t="shared" si="22"/>
        <v>0</v>
      </c>
      <c r="BU284" s="52">
        <f t="shared" si="23"/>
        <v>0</v>
      </c>
      <c r="BW284" s="53"/>
      <c r="BY284" s="53"/>
      <c r="CF284" s="91"/>
      <c r="CG284" s="91"/>
      <c r="CJ284" s="91"/>
      <c r="CK284" s="91"/>
      <c r="CN284" s="91"/>
      <c r="CO284" s="91"/>
      <c r="CU284" s="91"/>
      <c r="CY284" s="91"/>
      <c r="DC284" s="91"/>
      <c r="DG284" s="91"/>
    </row>
    <row r="285" spans="1:111" s="60" customFormat="1" ht="18" customHeight="1" thickBot="1" x14ac:dyDescent="0.45">
      <c r="C285" s="422"/>
      <c r="D285" s="422"/>
      <c r="E285" s="422"/>
      <c r="F285" s="422"/>
      <c r="G285" s="422"/>
      <c r="H285" s="422"/>
      <c r="I285" s="422"/>
      <c r="J285" s="428"/>
      <c r="K285" s="429"/>
      <c r="L285" s="429"/>
      <c r="M285" s="80"/>
      <c r="N285" s="423"/>
      <c r="O285" s="423"/>
      <c r="P285" s="424"/>
      <c r="Q285" s="425"/>
      <c r="R285" s="425"/>
      <c r="S285" s="426"/>
      <c r="T285" s="405"/>
      <c r="U285" s="405"/>
      <c r="V285" s="405"/>
      <c r="W285" s="427"/>
      <c r="X285" s="420"/>
      <c r="Y285" s="420"/>
      <c r="Z285" s="405"/>
      <c r="AA285" s="405"/>
      <c r="AB285" s="421">
        <f t="shared" si="20"/>
        <v>0</v>
      </c>
      <c r="AC285" s="421"/>
      <c r="AD285" s="421"/>
      <c r="AE285" s="421"/>
      <c r="AF285" s="421"/>
      <c r="AG285" s="56"/>
      <c r="AH285" s="57"/>
      <c r="AI285" s="57"/>
      <c r="AJ285" s="90"/>
      <c r="AK285" s="57"/>
      <c r="AL285" s="405"/>
      <c r="AM285" s="405"/>
      <c r="AN285" s="405"/>
      <c r="AO285" s="405"/>
      <c r="AP285" s="405"/>
      <c r="AQ285" s="405"/>
      <c r="AR285" s="405"/>
      <c r="AS285" s="405"/>
      <c r="AT285" s="406">
        <f t="shared" si="21"/>
        <v>0</v>
      </c>
      <c r="AU285" s="407"/>
      <c r="AV285" s="407"/>
      <c r="AW285" s="407"/>
      <c r="AX285" s="408"/>
      <c r="AY285" s="409"/>
      <c r="AZ285" s="410"/>
      <c r="BA285" s="411"/>
      <c r="BB285" s="402"/>
      <c r="BC285" s="403"/>
      <c r="BD285" s="403"/>
      <c r="BE285" s="404"/>
      <c r="BF285" s="402"/>
      <c r="BG285" s="403"/>
      <c r="BH285" s="403"/>
      <c r="BI285" s="404"/>
      <c r="BJ285" s="409"/>
      <c r="BK285" s="411"/>
      <c r="BL285" s="402"/>
      <c r="BM285" s="403"/>
      <c r="BN285" s="403"/>
      <c r="BO285" s="404"/>
      <c r="BS285" s="51">
        <f>IF(P285='リスト（削除不可）'!$H$2,'リスト（削除不可）'!$I$2,IF(P285='リスト（削除不可）'!$H$3,'リスト（削除不可）'!$I$3,'リスト（削除不可）'!$I$4))</f>
        <v>0.8666666666666667</v>
      </c>
      <c r="BT285" s="52">
        <f t="shared" si="22"/>
        <v>0</v>
      </c>
      <c r="BU285" s="52">
        <f t="shared" si="23"/>
        <v>0</v>
      </c>
      <c r="BW285" s="53"/>
      <c r="BY285" s="53"/>
      <c r="CF285" s="91"/>
      <c r="CG285" s="91"/>
      <c r="CJ285" s="91"/>
      <c r="CK285" s="91"/>
      <c r="CN285" s="91"/>
      <c r="CO285" s="91"/>
      <c r="CU285" s="91"/>
      <c r="CY285" s="91"/>
      <c r="DC285" s="91"/>
      <c r="DG285" s="91"/>
    </row>
    <row r="286" spans="1:111" s="60" customFormat="1" ht="18" customHeight="1" thickTop="1" x14ac:dyDescent="0.4">
      <c r="C286" s="399" t="s">
        <v>8</v>
      </c>
      <c r="D286" s="400"/>
      <c r="E286" s="400"/>
      <c r="F286" s="400"/>
      <c r="G286" s="400"/>
      <c r="H286" s="400"/>
      <c r="I286" s="400"/>
      <c r="J286" s="400"/>
      <c r="K286" s="400"/>
      <c r="L286" s="400"/>
      <c r="M286" s="400"/>
      <c r="N286" s="400"/>
      <c r="O286" s="400"/>
      <c r="P286" s="400"/>
      <c r="Q286" s="400"/>
      <c r="R286" s="400"/>
      <c r="S286" s="401"/>
      <c r="T286" s="415">
        <f>SUM(T280:W285)</f>
        <v>0</v>
      </c>
      <c r="U286" s="415"/>
      <c r="V286" s="416"/>
      <c r="W286" s="417"/>
      <c r="X286" s="418">
        <f>SUM(X280:AA285)</f>
        <v>0</v>
      </c>
      <c r="Y286" s="419"/>
      <c r="Z286" s="416"/>
      <c r="AA286" s="416"/>
      <c r="AB286" s="415">
        <f>SUM(AB280:AB285)</f>
        <v>0</v>
      </c>
      <c r="AC286" s="415"/>
      <c r="AD286" s="415"/>
      <c r="AE286" s="416"/>
      <c r="AF286" s="416"/>
      <c r="AG286" s="395">
        <f>SUM(AG279:AK285)</f>
        <v>0</v>
      </c>
      <c r="AH286" s="396"/>
      <c r="AI286" s="396"/>
      <c r="AJ286" s="396"/>
      <c r="AK286" s="396"/>
      <c r="AL286" s="397">
        <f>SUM(AL279:AO285)</f>
        <v>0</v>
      </c>
      <c r="AM286" s="397"/>
      <c r="AN286" s="397"/>
      <c r="AO286" s="397"/>
      <c r="AP286" s="397">
        <f>SUM(AP279:AS285)</f>
        <v>0</v>
      </c>
      <c r="AQ286" s="397"/>
      <c r="AR286" s="397"/>
      <c r="AS286" s="397"/>
      <c r="AT286" s="396">
        <f>SUM(AT279:AX285)</f>
        <v>0</v>
      </c>
      <c r="AU286" s="396"/>
      <c r="AV286" s="396"/>
      <c r="AW286" s="396"/>
      <c r="AX286" s="398"/>
      <c r="AY286" s="399"/>
      <c r="AZ286" s="400"/>
      <c r="BA286" s="401"/>
      <c r="BB286" s="399"/>
      <c r="BC286" s="400"/>
      <c r="BD286" s="400"/>
      <c r="BE286" s="401"/>
      <c r="BF286" s="399"/>
      <c r="BG286" s="400"/>
      <c r="BH286" s="400"/>
      <c r="BI286" s="401"/>
      <c r="BJ286" s="430"/>
      <c r="BK286" s="431"/>
      <c r="BL286" s="399"/>
      <c r="BM286" s="400"/>
      <c r="BN286" s="400"/>
      <c r="BO286" s="401"/>
      <c r="BS286" s="49"/>
      <c r="BW286" s="53"/>
      <c r="BY286" s="53"/>
      <c r="CF286" s="91"/>
      <c r="CG286" s="91"/>
      <c r="CJ286" s="91"/>
      <c r="CK286" s="91"/>
      <c r="CN286" s="91"/>
      <c r="CO286" s="91"/>
      <c r="CU286" s="91"/>
      <c r="CY286" s="91"/>
      <c r="DC286" s="91"/>
      <c r="DG286" s="91"/>
    </row>
    <row r="287" spans="1:111" s="60" customFormat="1" ht="18" customHeight="1" x14ac:dyDescent="0.4">
      <c r="C287" s="60" t="s">
        <v>432</v>
      </c>
      <c r="D287" s="60" t="s">
        <v>433</v>
      </c>
      <c r="T287" s="2"/>
      <c r="U287" s="2"/>
      <c r="V287" s="2"/>
      <c r="W287" s="2"/>
      <c r="X287" s="2"/>
      <c r="Y287" s="2"/>
      <c r="Z287" s="2"/>
      <c r="AA287" s="2"/>
      <c r="AB287" s="2"/>
      <c r="AC287" s="2"/>
      <c r="AD287" s="2"/>
      <c r="AE287" s="2"/>
      <c r="AF287" s="2"/>
      <c r="AG287" s="2"/>
      <c r="AH287" s="2"/>
      <c r="AI287" s="2"/>
      <c r="BS287" s="394" t="s">
        <v>408</v>
      </c>
      <c r="BT287" s="394"/>
      <c r="BU287" s="61" t="e">
        <f>BV288</f>
        <v>#DIV/0!</v>
      </c>
      <c r="CF287" s="91"/>
      <c r="CG287" s="91"/>
      <c r="CJ287" s="91"/>
      <c r="CK287" s="91"/>
      <c r="CN287" s="91"/>
      <c r="CO287" s="91"/>
      <c r="CU287" s="91"/>
      <c r="CY287" s="91"/>
      <c r="DC287" s="91"/>
      <c r="DG287" s="91"/>
    </row>
    <row r="288" spans="1:111" s="60" customFormat="1" ht="18" customHeight="1" x14ac:dyDescent="0.4">
      <c r="A288" s="5"/>
      <c r="B288" s="5"/>
      <c r="C288" s="5" t="s">
        <v>432</v>
      </c>
      <c r="D288" s="5" t="s">
        <v>461</v>
      </c>
      <c r="E288" s="5"/>
      <c r="F288" s="5"/>
      <c r="G288" s="5"/>
      <c r="H288" s="5"/>
      <c r="I288" s="5"/>
      <c r="J288" s="5"/>
      <c r="K288" s="5"/>
      <c r="L288" s="5"/>
      <c r="M288" s="5"/>
      <c r="N288" s="5"/>
      <c r="O288" s="5"/>
      <c r="P288" s="5"/>
      <c r="Q288" s="5"/>
      <c r="R288" s="5"/>
      <c r="S288" s="5"/>
      <c r="T288" s="40"/>
      <c r="U288" s="40"/>
      <c r="V288" s="40"/>
      <c r="W288" s="40"/>
      <c r="X288" s="40"/>
      <c r="Y288" s="40"/>
      <c r="Z288" s="40"/>
      <c r="AA288" s="40"/>
      <c r="AB288" s="40"/>
      <c r="AC288" s="40"/>
      <c r="AD288" s="40"/>
      <c r="AE288" s="40"/>
      <c r="AF288" s="40"/>
      <c r="AG288" s="40"/>
      <c r="AH288" s="40"/>
      <c r="AI288" s="40"/>
      <c r="AJ288" s="5"/>
      <c r="AK288" s="5"/>
      <c r="AL288" s="5"/>
      <c r="AM288" s="5"/>
      <c r="AN288" s="5"/>
      <c r="AO288" s="5"/>
      <c r="AP288" s="5"/>
      <c r="AQ288" s="5"/>
      <c r="AR288" s="5"/>
      <c r="AS288" s="5"/>
      <c r="BT288" s="52">
        <f>INT(AB286*10/110)</f>
        <v>0</v>
      </c>
      <c r="BU288" s="52" t="e">
        <f>AL286/(AB286-X286)</f>
        <v>#DIV/0!</v>
      </c>
      <c r="BV288" s="52" t="e">
        <f>INT(BT288*BU288)</f>
        <v>#DIV/0!</v>
      </c>
      <c r="CF288" s="91"/>
      <c r="CG288" s="91"/>
      <c r="CJ288" s="91"/>
      <c r="CK288" s="91"/>
      <c r="CN288" s="91"/>
      <c r="CO288" s="91"/>
      <c r="CU288" s="91"/>
      <c r="CY288" s="91"/>
      <c r="DC288" s="91"/>
      <c r="DG288" s="91"/>
    </row>
    <row r="289" spans="1:111" s="91" customFormat="1" ht="18" customHeight="1" x14ac:dyDescent="0.4">
      <c r="A289" s="92"/>
      <c r="B289" s="92"/>
      <c r="C289" s="87" t="s">
        <v>432</v>
      </c>
      <c r="D289" s="92" t="s">
        <v>470</v>
      </c>
      <c r="E289" s="92"/>
      <c r="F289" s="92"/>
      <c r="G289" s="92"/>
      <c r="H289" s="92"/>
      <c r="I289" s="92"/>
      <c r="J289" s="92"/>
      <c r="K289" s="92"/>
      <c r="L289" s="92"/>
      <c r="M289" s="92"/>
      <c r="N289" s="92"/>
      <c r="O289" s="92"/>
      <c r="P289" s="92"/>
      <c r="Q289" s="92"/>
      <c r="R289" s="92"/>
      <c r="S289" s="92"/>
      <c r="T289" s="94"/>
      <c r="U289" s="94"/>
      <c r="V289" s="94"/>
      <c r="W289" s="94"/>
      <c r="X289" s="94"/>
      <c r="Y289" s="94"/>
      <c r="Z289" s="94"/>
      <c r="AA289" s="94"/>
      <c r="AB289" s="94"/>
      <c r="AC289" s="94"/>
      <c r="AD289" s="94"/>
      <c r="AE289" s="94"/>
      <c r="AF289" s="94"/>
      <c r="AG289" s="94"/>
      <c r="AH289" s="94"/>
      <c r="AI289" s="94"/>
      <c r="AJ289" s="92"/>
      <c r="AK289" s="92"/>
      <c r="AL289" s="92"/>
      <c r="AM289" s="92"/>
      <c r="AN289" s="92"/>
      <c r="AO289" s="92"/>
      <c r="AP289" s="92"/>
      <c r="AQ289" s="92"/>
      <c r="AR289" s="92"/>
      <c r="AS289" s="92"/>
      <c r="BT289" s="93"/>
      <c r="BU289" s="93"/>
      <c r="BV289" s="93"/>
    </row>
    <row r="290" spans="1:111" s="91" customFormat="1" ht="18" customHeight="1" x14ac:dyDescent="0.4">
      <c r="A290" s="92"/>
      <c r="B290" s="92"/>
      <c r="C290" s="87"/>
      <c r="D290" s="92" t="s">
        <v>468</v>
      </c>
      <c r="E290" s="92"/>
      <c r="F290" s="92"/>
      <c r="G290" s="92"/>
      <c r="H290" s="92"/>
      <c r="I290" s="92"/>
      <c r="J290" s="92"/>
      <c r="K290" s="92"/>
      <c r="L290" s="92"/>
      <c r="M290" s="92"/>
      <c r="N290" s="92"/>
      <c r="O290" s="92"/>
      <c r="P290" s="92"/>
      <c r="Q290" s="92"/>
      <c r="R290" s="92"/>
      <c r="S290" s="92"/>
      <c r="T290" s="94"/>
      <c r="U290" s="94"/>
      <c r="V290" s="94"/>
      <c r="W290" s="94"/>
      <c r="X290" s="94"/>
      <c r="Y290" s="94"/>
      <c r="Z290" s="94"/>
      <c r="AA290" s="94"/>
      <c r="AB290" s="94"/>
      <c r="AC290" s="94"/>
      <c r="AD290" s="94"/>
      <c r="AE290" s="94"/>
      <c r="AF290" s="94"/>
      <c r="AG290" s="94"/>
      <c r="AH290" s="94"/>
      <c r="AI290" s="94"/>
      <c r="AJ290" s="92"/>
      <c r="AK290" s="92"/>
      <c r="AL290" s="92"/>
      <c r="AM290" s="92"/>
      <c r="AN290" s="92"/>
      <c r="AO290" s="92"/>
      <c r="AP290" s="92"/>
      <c r="AQ290" s="92"/>
      <c r="AR290" s="92"/>
      <c r="AS290" s="92"/>
      <c r="BT290" s="93"/>
      <c r="BU290" s="93"/>
      <c r="BV290" s="93"/>
    </row>
    <row r="291" spans="1:111" s="60" customFormat="1" ht="18" customHeight="1" x14ac:dyDescent="0.4">
      <c r="A291" s="5"/>
      <c r="B291" s="5"/>
      <c r="C291" s="92" t="s">
        <v>432</v>
      </c>
      <c r="D291" s="92" t="s">
        <v>434</v>
      </c>
      <c r="E291" s="92"/>
      <c r="F291" s="92"/>
      <c r="G291" s="92"/>
      <c r="H291" s="92"/>
      <c r="I291" s="92"/>
      <c r="J291" s="92"/>
      <c r="K291" s="92"/>
      <c r="L291" s="92"/>
      <c r="M291" s="92"/>
      <c r="N291" s="92"/>
      <c r="O291" s="92"/>
      <c r="P291" s="5"/>
      <c r="Q291" s="5"/>
      <c r="R291" s="5"/>
      <c r="S291" s="5"/>
      <c r="T291" s="40"/>
      <c r="U291" s="40"/>
      <c r="V291" s="40"/>
      <c r="W291" s="40"/>
      <c r="X291" s="40"/>
      <c r="Y291" s="40"/>
      <c r="Z291" s="5"/>
      <c r="AA291" s="5"/>
      <c r="AB291" s="5"/>
      <c r="AC291" s="5"/>
      <c r="AD291" s="5"/>
      <c r="AE291" s="5"/>
      <c r="AF291" s="5"/>
      <c r="AG291" s="5"/>
      <c r="AH291" s="5"/>
      <c r="AI291" s="5"/>
      <c r="AJ291" s="5"/>
      <c r="AK291" s="5"/>
      <c r="AL291" s="5"/>
      <c r="AM291" s="5"/>
      <c r="AN291" s="5"/>
      <c r="AO291" s="5"/>
      <c r="AP291" s="5"/>
      <c r="AQ291" s="5"/>
      <c r="AR291" s="5"/>
      <c r="AS291" s="5"/>
      <c r="CF291" s="91"/>
      <c r="CG291" s="91"/>
      <c r="CJ291" s="91"/>
      <c r="CK291" s="91"/>
      <c r="CN291" s="91"/>
      <c r="CO291" s="91"/>
      <c r="CU291" s="91"/>
      <c r="CY291" s="91"/>
      <c r="DC291" s="91"/>
      <c r="DG291" s="91"/>
    </row>
    <row r="292" spans="1:111" s="60" customFormat="1" ht="18" customHeight="1" x14ac:dyDescent="0.4">
      <c r="A292" s="5"/>
      <c r="B292" s="5"/>
      <c r="C292" s="92" t="s">
        <v>432</v>
      </c>
      <c r="D292" s="92" t="s">
        <v>435</v>
      </c>
      <c r="E292" s="92"/>
      <c r="F292" s="92"/>
      <c r="G292" s="92"/>
      <c r="H292" s="92"/>
      <c r="I292" s="92"/>
      <c r="J292" s="92"/>
      <c r="K292" s="92"/>
      <c r="L292" s="92"/>
      <c r="M292" s="92"/>
      <c r="N292" s="92"/>
      <c r="O292" s="92"/>
      <c r="P292" s="5"/>
      <c r="Q292" s="5"/>
      <c r="R292" s="5"/>
      <c r="S292" s="5"/>
      <c r="T292" s="40"/>
      <c r="U292" s="40"/>
      <c r="V292" s="40"/>
      <c r="W292" s="40"/>
      <c r="X292" s="40"/>
      <c r="Y292" s="40"/>
      <c r="Z292" s="5"/>
      <c r="AA292" s="5"/>
      <c r="AB292" s="5"/>
      <c r="AC292" s="5"/>
      <c r="AD292" s="5"/>
      <c r="AE292" s="5"/>
      <c r="AF292" s="5"/>
      <c r="AG292" s="5"/>
      <c r="AH292" s="5"/>
      <c r="AI292" s="5"/>
      <c r="AJ292" s="5"/>
      <c r="AK292" s="5"/>
      <c r="AL292" s="5"/>
      <c r="AM292" s="5"/>
      <c r="AN292" s="5"/>
      <c r="AO292" s="5"/>
      <c r="AP292" s="5"/>
      <c r="AQ292" s="5"/>
      <c r="AR292" s="5"/>
      <c r="AS292" s="5"/>
      <c r="CF292" s="91"/>
      <c r="CG292" s="91"/>
      <c r="CJ292" s="91"/>
      <c r="CK292" s="91"/>
      <c r="CN292" s="91"/>
      <c r="CO292" s="91"/>
      <c r="CU292" s="91"/>
      <c r="CY292" s="91"/>
      <c r="DC292" s="91"/>
      <c r="DG292" s="91"/>
    </row>
    <row r="293" spans="1:111" s="60" customFormat="1" ht="18" customHeight="1" x14ac:dyDescent="0.4">
      <c r="A293" s="5"/>
      <c r="B293" s="5"/>
      <c r="C293" s="92"/>
      <c r="D293" s="92" t="s">
        <v>436</v>
      </c>
      <c r="E293" s="92"/>
      <c r="F293" s="92"/>
      <c r="G293" s="92"/>
      <c r="H293" s="92"/>
      <c r="I293" s="92"/>
      <c r="J293" s="92"/>
      <c r="K293" s="92"/>
      <c r="L293" s="92"/>
      <c r="M293" s="92"/>
      <c r="N293" s="92"/>
      <c r="O293" s="92"/>
      <c r="P293" s="5"/>
      <c r="Q293" s="5"/>
      <c r="R293" s="5"/>
      <c r="S293" s="5"/>
      <c r="T293" s="40"/>
      <c r="U293" s="40"/>
      <c r="V293" s="40"/>
      <c r="W293" s="40"/>
      <c r="X293" s="40"/>
      <c r="Y293" s="40"/>
      <c r="Z293" s="5"/>
      <c r="AA293" s="5"/>
      <c r="AB293" s="5"/>
      <c r="AC293" s="5"/>
      <c r="AD293" s="5"/>
      <c r="AE293" s="5"/>
      <c r="AF293" s="5"/>
      <c r="AG293" s="5"/>
      <c r="AH293" s="5"/>
      <c r="AI293" s="5"/>
      <c r="AJ293" s="5"/>
      <c r="AK293" s="5"/>
      <c r="AL293" s="5"/>
      <c r="AM293" s="5"/>
      <c r="AN293" s="5"/>
      <c r="AO293" s="5"/>
      <c r="AP293" s="5"/>
      <c r="AQ293" s="5"/>
      <c r="AR293" s="5"/>
      <c r="AS293" s="5"/>
      <c r="CF293" s="91"/>
      <c r="CG293" s="91"/>
      <c r="CJ293" s="91"/>
      <c r="CK293" s="91"/>
      <c r="CN293" s="91"/>
      <c r="CO293" s="91"/>
      <c r="CU293" s="91"/>
      <c r="CY293" s="91"/>
      <c r="DC293" s="91"/>
      <c r="DG293" s="91"/>
    </row>
    <row r="294" spans="1:111" s="91" customFormat="1" x14ac:dyDescent="0.4"/>
    <row r="295" spans="1:111" s="91" customFormat="1" ht="16.5" x14ac:dyDescent="0.4">
      <c r="A295" s="27" t="s">
        <v>393</v>
      </c>
    </row>
    <row r="296" spans="1:111" s="60" customFormat="1" x14ac:dyDescent="0.4">
      <c r="CF296" s="91"/>
      <c r="CG296" s="91"/>
      <c r="CJ296" s="91"/>
      <c r="CK296" s="91"/>
      <c r="CN296" s="91"/>
      <c r="CO296" s="91"/>
      <c r="CU296" s="91"/>
      <c r="CY296" s="91"/>
      <c r="DC296" s="91"/>
      <c r="DG296" s="91"/>
    </row>
    <row r="297" spans="1:111" s="60" customFormat="1" ht="18" customHeight="1" x14ac:dyDescent="0.4">
      <c r="B297" s="340" t="s">
        <v>300</v>
      </c>
      <c r="C297" s="341"/>
      <c r="D297" s="341"/>
      <c r="E297" s="341"/>
      <c r="F297" s="342"/>
      <c r="G297" s="349" t="str">
        <f>IF(ISBLANK('別紙B-1　総括表'!H3),"",'別紙B-1　総括表'!H3)</f>
        <v/>
      </c>
      <c r="H297" s="351"/>
      <c r="I297" s="351"/>
      <c r="J297" s="351"/>
      <c r="K297" s="351"/>
      <c r="L297" s="351"/>
      <c r="M297" s="351"/>
      <c r="N297" s="350"/>
      <c r="P297" s="362" t="str">
        <f>IF(ISBLANK(G297),"",IF(G297="変更","※変更箇所朱書き",""))</f>
        <v/>
      </c>
      <c r="Q297" s="362"/>
      <c r="R297" s="362"/>
      <c r="S297" s="362"/>
      <c r="T297" s="362"/>
      <c r="CF297" s="91"/>
      <c r="CG297" s="91"/>
      <c r="CJ297" s="91"/>
      <c r="CK297" s="91"/>
      <c r="CN297" s="91"/>
      <c r="CO297" s="91"/>
      <c r="CU297" s="91"/>
      <c r="CY297" s="91"/>
      <c r="DC297" s="91"/>
      <c r="DG297" s="91"/>
    </row>
    <row r="298" spans="1:111" s="60" customFormat="1" x14ac:dyDescent="0.4">
      <c r="CF298" s="91"/>
      <c r="CG298" s="91"/>
      <c r="CJ298" s="91"/>
      <c r="CK298" s="91"/>
      <c r="CN298" s="91"/>
      <c r="CO298" s="91"/>
      <c r="CU298" s="91"/>
      <c r="CY298" s="91"/>
      <c r="DC298" s="91"/>
      <c r="DG298" s="91"/>
    </row>
    <row r="299" spans="1:111" s="60" customFormat="1" ht="23.25" x14ac:dyDescent="0.4">
      <c r="B299" s="91"/>
      <c r="C299" s="151"/>
      <c r="D299" s="151"/>
      <c r="E299" s="151"/>
      <c r="F299" s="151"/>
      <c r="G299" s="151"/>
      <c r="H299" s="151"/>
      <c r="I299" s="151"/>
      <c r="J299" s="151"/>
      <c r="K299" s="151"/>
      <c r="L299" s="151"/>
      <c r="M299" s="151"/>
      <c r="N299" s="375" t="str">
        <f>'別紙B-1　総括表'!$N$6</f>
        <v>令和８年度</v>
      </c>
      <c r="O299" s="375"/>
      <c r="P299" s="375"/>
      <c r="Q299" s="375"/>
      <c r="R299" s="375"/>
      <c r="S299" s="375"/>
      <c r="T299" s="375"/>
      <c r="U299" s="375"/>
      <c r="V299" s="538" t="str">
        <f>'別紙B-1　総括表'!$V$6</f>
        <v>さが園芸888整備支援事業　実施計画書</v>
      </c>
      <c r="W299" s="538"/>
      <c r="X299" s="538"/>
      <c r="Y299" s="538"/>
      <c r="Z299" s="538"/>
      <c r="AA299" s="538"/>
      <c r="AB299" s="538"/>
      <c r="AC299" s="538"/>
      <c r="AD299" s="538"/>
      <c r="AE299" s="538"/>
      <c r="AF299" s="538"/>
      <c r="AG299" s="538"/>
      <c r="AH299" s="538"/>
      <c r="AI299" s="538"/>
      <c r="AJ299" s="538"/>
      <c r="AK299" s="538"/>
      <c r="AL299" s="538"/>
      <c r="AM299" s="538"/>
      <c r="AN299" s="538"/>
      <c r="AO299" s="538"/>
      <c r="AP299" s="480" t="s">
        <v>711</v>
      </c>
      <c r="AQ299" s="480"/>
      <c r="AR299" s="480"/>
      <c r="AS299" s="480"/>
      <c r="AT299" s="480"/>
      <c r="AU299" s="480"/>
      <c r="AV299" s="480"/>
      <c r="AW299" s="480"/>
      <c r="AX299" s="480"/>
      <c r="AY299" s="480"/>
      <c r="AZ299" s="480"/>
      <c r="BA299" s="480"/>
      <c r="BB299" s="480"/>
      <c r="BC299" s="480"/>
      <c r="BD299" s="480"/>
      <c r="BE299" s="480"/>
      <c r="BF299" s="480"/>
      <c r="BG299" s="480"/>
      <c r="BH299" s="480"/>
      <c r="BI299" s="480"/>
      <c r="BJ299" s="480"/>
      <c r="BK299" s="480"/>
      <c r="BL299" s="480"/>
      <c r="BM299" s="151"/>
      <c r="BN299" s="151"/>
      <c r="BO299" s="151"/>
      <c r="BP299" s="151"/>
      <c r="BQ299" s="151"/>
      <c r="CF299" s="91"/>
      <c r="CG299" s="91"/>
      <c r="CJ299" s="91"/>
      <c r="CK299" s="91"/>
      <c r="CN299" s="91"/>
      <c r="CO299" s="91"/>
      <c r="CU299" s="91"/>
      <c r="CY299" s="91"/>
      <c r="DC299" s="91"/>
      <c r="DG299" s="91"/>
    </row>
    <row r="300" spans="1:111" s="60" customFormat="1" ht="14.25" customHeight="1" x14ac:dyDescent="0.4">
      <c r="CF300" s="91"/>
      <c r="CG300" s="91"/>
      <c r="CJ300" s="91"/>
      <c r="CK300" s="91"/>
      <c r="CN300" s="91"/>
      <c r="CO300" s="91"/>
      <c r="CU300" s="91"/>
      <c r="CY300" s="91"/>
      <c r="DC300" s="91"/>
      <c r="DG300" s="91"/>
    </row>
    <row r="301" spans="1:111" s="60" customFormat="1" ht="28.5" customHeight="1" x14ac:dyDescent="0.4">
      <c r="B301" s="340" t="s">
        <v>0</v>
      </c>
      <c r="C301" s="341"/>
      <c r="D301" s="341"/>
      <c r="E301" s="341"/>
      <c r="F301" s="342"/>
      <c r="G301" s="349" t="str">
        <f>IF(ISBLANK('別紙B-1　総括表'!H9),"",'別紙B-1　総括表'!H9)</f>
        <v/>
      </c>
      <c r="H301" s="351"/>
      <c r="I301" s="351"/>
      <c r="J301" s="351"/>
      <c r="K301" s="351"/>
      <c r="L301" s="351"/>
      <c r="M301" s="351"/>
      <c r="N301" s="350"/>
      <c r="P301" s="340" t="s">
        <v>151</v>
      </c>
      <c r="Q301" s="341"/>
      <c r="R301" s="341"/>
      <c r="S301" s="341"/>
      <c r="T301" s="342"/>
      <c r="U301" s="487" t="str">
        <f>IF(ISBLANK('別紙B-1　総括表'!H10),"",'別紙B-1　総括表'!H10)</f>
        <v/>
      </c>
      <c r="V301" s="488"/>
      <c r="W301" s="488"/>
      <c r="X301" s="488"/>
      <c r="Y301" s="488"/>
      <c r="Z301" s="489" t="s">
        <v>448</v>
      </c>
      <c r="AA301" s="489"/>
      <c r="AB301" s="490"/>
      <c r="AC301" s="26"/>
      <c r="AD301" s="316" t="s">
        <v>1</v>
      </c>
      <c r="AE301" s="316"/>
      <c r="AF301" s="316"/>
      <c r="AG301" s="316"/>
      <c r="AH301" s="316"/>
      <c r="AI301" s="349" t="str">
        <f>IF(ISBLANK('別紙B-1　総括表'!V10),"",'別紙B-1　総括表'!V10)</f>
        <v/>
      </c>
      <c r="AJ301" s="351"/>
      <c r="AK301" s="351"/>
      <c r="AL301" s="351"/>
      <c r="AM301" s="351"/>
      <c r="AN301" s="351"/>
      <c r="AO301" s="351"/>
      <c r="AP301" s="351"/>
      <c r="AQ301" s="351"/>
      <c r="AR301" s="351"/>
      <c r="AS301" s="351"/>
      <c r="AT301" s="350"/>
      <c r="CF301" s="91"/>
      <c r="CG301" s="91"/>
      <c r="CJ301" s="91"/>
      <c r="CK301" s="91"/>
      <c r="CN301" s="91"/>
      <c r="CO301" s="91"/>
      <c r="CU301" s="91"/>
      <c r="CY301" s="91"/>
      <c r="DC301" s="91"/>
      <c r="DG301" s="91"/>
    </row>
    <row r="302" spans="1:111" s="60" customFormat="1" ht="28.5" customHeight="1" x14ac:dyDescent="0.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42"/>
      <c r="AE302" s="42"/>
      <c r="AF302" s="42"/>
      <c r="AG302" s="42"/>
      <c r="AH302" s="42"/>
      <c r="AI302" s="59"/>
      <c r="AJ302" s="59"/>
      <c r="AK302" s="59"/>
      <c r="AL302" s="59"/>
      <c r="AM302" s="59"/>
      <c r="AN302" s="59"/>
      <c r="AO302" s="59"/>
      <c r="AP302" s="59"/>
      <c r="AQ302" s="59"/>
      <c r="AR302" s="59"/>
      <c r="AS302" s="59"/>
      <c r="AT302" s="59"/>
      <c r="AU302" s="59"/>
      <c r="CF302" s="91"/>
      <c r="CG302" s="91"/>
      <c r="CJ302" s="91"/>
      <c r="CK302" s="91"/>
      <c r="CN302" s="91"/>
      <c r="CO302" s="91"/>
      <c r="CU302" s="91"/>
      <c r="CY302" s="91"/>
      <c r="DC302" s="91"/>
      <c r="DG302" s="91"/>
    </row>
    <row r="303" spans="1:111" s="60" customFormat="1" ht="11.25" customHeight="1" x14ac:dyDescent="0.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5"/>
      <c r="AW303" s="55"/>
      <c r="AX303" s="55"/>
      <c r="AY303" s="55"/>
      <c r="AZ303" s="55"/>
      <c r="BA303" s="55"/>
      <c r="BB303" s="55"/>
      <c r="BC303" s="55"/>
      <c r="BD303" s="55"/>
      <c r="BE303" s="55"/>
      <c r="BF303" s="55"/>
      <c r="BG303" s="55"/>
      <c r="BH303" s="55"/>
      <c r="BI303" s="55"/>
      <c r="BJ303" s="55"/>
      <c r="BK303" s="55"/>
      <c r="BL303" s="68"/>
      <c r="BM303" s="68"/>
      <c r="BN303" s="55"/>
      <c r="BO303" s="55"/>
      <c r="BP303" s="55"/>
      <c r="BQ303" s="55"/>
      <c r="BR303" s="55"/>
      <c r="CF303" s="91"/>
      <c r="CG303" s="91"/>
      <c r="CJ303" s="91"/>
      <c r="CK303" s="91"/>
      <c r="CN303" s="91"/>
      <c r="CO303" s="91"/>
      <c r="CU303" s="91"/>
      <c r="CY303" s="91"/>
      <c r="DC303" s="91"/>
      <c r="DG303" s="91"/>
    </row>
    <row r="304" spans="1:111" s="60" customFormat="1" ht="21.75" customHeight="1" x14ac:dyDescent="0.4">
      <c r="B304" s="8" t="s">
        <v>387</v>
      </c>
      <c r="CF304" s="91"/>
      <c r="CG304" s="91"/>
      <c r="CJ304" s="91"/>
      <c r="CK304" s="91"/>
      <c r="CN304" s="91"/>
      <c r="CO304" s="91"/>
      <c r="CU304" s="91"/>
      <c r="CY304" s="91"/>
      <c r="DC304" s="91"/>
      <c r="DG304" s="91"/>
    </row>
    <row r="305" spans="2:111" s="60" customFormat="1" ht="18.75" customHeight="1" x14ac:dyDescent="0.4">
      <c r="C305" s="316" t="s">
        <v>187</v>
      </c>
      <c r="D305" s="316"/>
      <c r="E305" s="316"/>
      <c r="F305" s="316"/>
      <c r="G305" s="316"/>
      <c r="H305" s="316"/>
      <c r="I305" s="316"/>
      <c r="J305" s="316"/>
      <c r="K305" s="316"/>
      <c r="L305" s="316"/>
      <c r="N305" s="336" t="s">
        <v>314</v>
      </c>
      <c r="O305" s="337"/>
      <c r="P305" s="337"/>
      <c r="Q305" s="325" t="s">
        <v>315</v>
      </c>
      <c r="R305" s="326"/>
      <c r="S305" s="326"/>
      <c r="T305" s="326"/>
      <c r="U305" s="326"/>
      <c r="V305" s="326"/>
      <c r="W305" s="326"/>
      <c r="X305" s="326"/>
      <c r="Y305" s="326"/>
      <c r="Z305" s="327"/>
      <c r="AA305" s="325" t="s">
        <v>316</v>
      </c>
      <c r="AB305" s="326"/>
      <c r="AC305" s="326"/>
      <c r="AD305" s="326"/>
      <c r="AE305" s="326"/>
      <c r="AF305" s="326"/>
      <c r="AG305" s="327"/>
      <c r="AI305" s="448" t="s">
        <v>303</v>
      </c>
      <c r="AJ305" s="448"/>
      <c r="AK305" s="448"/>
      <c r="AL305" s="448"/>
      <c r="AM305" s="448"/>
      <c r="AN305" s="448"/>
      <c r="AO305" s="448"/>
      <c r="AP305" s="448"/>
      <c r="CF305" s="91"/>
      <c r="CG305" s="91"/>
      <c r="CJ305" s="91"/>
      <c r="CK305" s="91"/>
      <c r="CN305" s="91"/>
      <c r="CO305" s="91"/>
      <c r="CU305" s="91"/>
      <c r="CY305" s="91"/>
      <c r="DC305" s="91"/>
      <c r="DG305" s="91"/>
    </row>
    <row r="306" spans="2:111" s="60" customFormat="1" ht="18" customHeight="1" x14ac:dyDescent="0.4">
      <c r="C306" s="321"/>
      <c r="D306" s="321"/>
      <c r="E306" s="321"/>
      <c r="F306" s="321"/>
      <c r="G306" s="321"/>
      <c r="H306" s="321"/>
      <c r="I306" s="321"/>
      <c r="J306" s="321"/>
      <c r="K306" s="321"/>
      <c r="L306" s="321"/>
      <c r="N306" s="338"/>
      <c r="O306" s="339"/>
      <c r="P306" s="339"/>
      <c r="Q306" s="491" t="str">
        <f>IF(ISBLANK('別紙B-1　総括表'!AY10),"",'別紙B-1　総括表'!AY10)</f>
        <v/>
      </c>
      <c r="R306" s="492"/>
      <c r="S306" s="492"/>
      <c r="T306" s="492"/>
      <c r="U306" s="492"/>
      <c r="V306" s="492"/>
      <c r="W306" s="492"/>
      <c r="X306" s="492"/>
      <c r="Y306" s="492"/>
      <c r="Z306" s="493"/>
      <c r="AA306" s="491" t="str">
        <f>IF(ISBLANK('別紙B-1　総括表'!BI10),"",'別紙B-1　総括表'!BI10)</f>
        <v/>
      </c>
      <c r="AB306" s="492"/>
      <c r="AC306" s="492"/>
      <c r="AD306" s="492"/>
      <c r="AE306" s="492"/>
      <c r="AF306" s="492"/>
      <c r="AG306" s="493"/>
      <c r="AI306" s="361"/>
      <c r="AJ306" s="361"/>
      <c r="AK306" s="361"/>
      <c r="AL306" s="361"/>
      <c r="AM306" s="361"/>
      <c r="AN306" s="361"/>
      <c r="AO306" s="361"/>
      <c r="AP306" s="361"/>
      <c r="CF306" s="91"/>
      <c r="CG306" s="91"/>
      <c r="CJ306" s="91"/>
      <c r="CK306" s="91"/>
      <c r="CN306" s="91"/>
      <c r="CO306" s="91"/>
      <c r="CU306" s="91"/>
      <c r="CY306" s="91"/>
      <c r="DC306" s="91"/>
      <c r="DG306" s="91"/>
    </row>
    <row r="307" spans="2:111" s="60" customFormat="1" ht="17.25" customHeight="1" x14ac:dyDescent="0.4">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CF307" s="91"/>
      <c r="CG307" s="91"/>
      <c r="CJ307" s="91"/>
      <c r="CK307" s="91"/>
      <c r="CN307" s="91"/>
      <c r="CO307" s="91"/>
      <c r="CU307" s="91"/>
      <c r="CY307" s="91"/>
      <c r="DC307" s="91"/>
      <c r="DG307" s="91"/>
    </row>
    <row r="308" spans="2:111" s="60" customFormat="1" ht="20.25" customHeight="1" x14ac:dyDescent="0.4">
      <c r="C308" s="336" t="s">
        <v>305</v>
      </c>
      <c r="D308" s="337"/>
      <c r="E308" s="337"/>
      <c r="F308" s="337"/>
      <c r="G308" s="337"/>
      <c r="H308" s="337"/>
      <c r="I308" s="337"/>
      <c r="J308" s="337"/>
      <c r="K308" s="337"/>
      <c r="L308" s="337"/>
      <c r="M308" s="337"/>
      <c r="N308" s="461"/>
      <c r="O308" s="336" t="s">
        <v>437</v>
      </c>
      <c r="P308" s="337"/>
      <c r="Q308" s="337"/>
      <c r="R308" s="337"/>
      <c r="S308" s="337"/>
      <c r="T308" s="337"/>
      <c r="U308" s="337"/>
      <c r="V308" s="337"/>
      <c r="W308" s="337"/>
      <c r="X308" s="337"/>
      <c r="Y308" s="337"/>
      <c r="Z308" s="461"/>
      <c r="AA308" s="28"/>
      <c r="CF308" s="91"/>
      <c r="CG308" s="91"/>
      <c r="CJ308" s="91"/>
      <c r="CK308" s="91"/>
      <c r="CN308" s="91"/>
      <c r="CO308" s="91"/>
      <c r="CU308" s="91"/>
      <c r="CY308" s="91"/>
      <c r="DC308" s="91"/>
      <c r="DG308" s="91"/>
    </row>
    <row r="309" spans="2:111" s="60" customFormat="1" ht="20.25" customHeight="1" x14ac:dyDescent="0.4">
      <c r="C309" s="338"/>
      <c r="D309" s="339"/>
      <c r="E309" s="339"/>
      <c r="F309" s="339"/>
      <c r="G309" s="339"/>
      <c r="H309" s="339"/>
      <c r="I309" s="339"/>
      <c r="J309" s="339"/>
      <c r="K309" s="339"/>
      <c r="L309" s="339"/>
      <c r="M309" s="339"/>
      <c r="N309" s="462"/>
      <c r="O309" s="338"/>
      <c r="P309" s="339"/>
      <c r="Q309" s="339"/>
      <c r="R309" s="339"/>
      <c r="S309" s="339"/>
      <c r="T309" s="339"/>
      <c r="U309" s="339"/>
      <c r="V309" s="339"/>
      <c r="W309" s="339"/>
      <c r="X309" s="339"/>
      <c r="Y309" s="339"/>
      <c r="Z309" s="462"/>
      <c r="AA309" s="28"/>
      <c r="CF309" s="91"/>
      <c r="CG309" s="91"/>
      <c r="CJ309" s="91"/>
      <c r="CK309" s="91"/>
      <c r="CN309" s="91"/>
      <c r="CO309" s="91"/>
      <c r="CU309" s="91"/>
      <c r="CY309" s="91"/>
      <c r="DC309" s="91"/>
      <c r="DG309" s="91"/>
    </row>
    <row r="310" spans="2:111" s="60" customFormat="1" ht="20.25" customHeight="1" x14ac:dyDescent="0.4">
      <c r="C310" s="434"/>
      <c r="D310" s="435"/>
      <c r="E310" s="435"/>
      <c r="F310" s="435"/>
      <c r="G310" s="435"/>
      <c r="H310" s="435"/>
      <c r="I310" s="435"/>
      <c r="J310" s="435"/>
      <c r="K310" s="435"/>
      <c r="L310" s="435"/>
      <c r="M310" s="435"/>
      <c r="N310" s="436"/>
      <c r="O310" s="463"/>
      <c r="P310" s="321"/>
      <c r="Q310" s="321"/>
      <c r="R310" s="321"/>
      <c r="S310" s="321"/>
      <c r="T310" s="321"/>
      <c r="U310" s="321"/>
      <c r="V310" s="321"/>
      <c r="W310" s="321"/>
      <c r="X310" s="321"/>
      <c r="Y310" s="321"/>
      <c r="Z310" s="321"/>
      <c r="AA310" s="26"/>
      <c r="CF310" s="91"/>
      <c r="CG310" s="91"/>
      <c r="CJ310" s="91"/>
      <c r="CK310" s="91"/>
      <c r="CN310" s="91"/>
      <c r="CO310" s="91"/>
      <c r="CU310" s="91"/>
      <c r="CY310" s="91"/>
      <c r="DC310" s="91"/>
      <c r="DG310" s="91"/>
    </row>
    <row r="311" spans="2:111" s="60" customFormat="1" ht="18" customHeight="1" x14ac:dyDescent="0.4">
      <c r="C311" s="58"/>
      <c r="D311" s="58"/>
      <c r="E311" s="58"/>
      <c r="F311" s="58"/>
      <c r="G311" s="58"/>
      <c r="H311" s="58"/>
      <c r="I311" s="58"/>
      <c r="J311" s="58"/>
      <c r="K311" s="58"/>
      <c r="L311" s="58"/>
      <c r="M311" s="58"/>
      <c r="N311" s="58"/>
      <c r="O311" s="58"/>
      <c r="AZ311" s="2"/>
      <c r="CF311" s="91"/>
      <c r="CG311" s="91"/>
      <c r="CJ311" s="91"/>
      <c r="CK311" s="91"/>
      <c r="CN311" s="91"/>
      <c r="CO311" s="91"/>
      <c r="CU311" s="91"/>
      <c r="CY311" s="91"/>
      <c r="DC311" s="91"/>
      <c r="DG311" s="91"/>
    </row>
    <row r="312" spans="2:111" s="60" customFormat="1" ht="21.75" customHeight="1" x14ac:dyDescent="0.4">
      <c r="B312" s="8" t="s">
        <v>385</v>
      </c>
      <c r="CF312" s="91"/>
      <c r="CG312" s="91"/>
      <c r="CJ312" s="91"/>
      <c r="CK312" s="91"/>
      <c r="CN312" s="91"/>
      <c r="CO312" s="91"/>
      <c r="CU312" s="91"/>
      <c r="CY312" s="91"/>
      <c r="DC312" s="91"/>
      <c r="DG312" s="91"/>
    </row>
    <row r="313" spans="2:111" s="60" customFormat="1" ht="21.75" customHeight="1" x14ac:dyDescent="0.4">
      <c r="C313" s="340" t="s">
        <v>402</v>
      </c>
      <c r="D313" s="341"/>
      <c r="E313" s="341"/>
      <c r="F313" s="341"/>
      <c r="G313" s="341"/>
      <c r="H313" s="341"/>
      <c r="I313" s="341"/>
      <c r="J313" s="342"/>
      <c r="K313" s="340" t="s">
        <v>302</v>
      </c>
      <c r="L313" s="341"/>
      <c r="M313" s="341"/>
      <c r="N313" s="341"/>
      <c r="O313" s="341"/>
      <c r="P313" s="341"/>
      <c r="Q313" s="341"/>
      <c r="R313" s="341"/>
      <c r="S313" s="341"/>
      <c r="T313" s="341"/>
      <c r="U313" s="341"/>
      <c r="V313" s="341"/>
      <c r="W313" s="341"/>
      <c r="X313" s="341"/>
      <c r="Y313" s="341"/>
      <c r="Z313" s="342"/>
      <c r="AA313" s="468" t="str">
        <f>'別紙B-1　総括表'!AB18</f>
        <v>現状値（令和　年度）</v>
      </c>
      <c r="AB313" s="469"/>
      <c r="AC313" s="469"/>
      <c r="AD313" s="469"/>
      <c r="AE313" s="469"/>
      <c r="AF313" s="469"/>
      <c r="AG313" s="470"/>
      <c r="AH313" s="468" t="str">
        <f>'別紙B-1　総括表'!AI18</f>
        <v>目標値（令和　年度）</v>
      </c>
      <c r="AI313" s="469"/>
      <c r="AJ313" s="469"/>
      <c r="AK313" s="469"/>
      <c r="AL313" s="469"/>
      <c r="AM313" s="469"/>
      <c r="AN313" s="470"/>
      <c r="CF313" s="91"/>
      <c r="CG313" s="91"/>
      <c r="CJ313" s="91"/>
      <c r="CK313" s="91"/>
      <c r="CN313" s="91"/>
      <c r="CO313" s="91"/>
      <c r="CU313" s="91"/>
      <c r="CY313" s="91"/>
      <c r="DC313" s="91"/>
      <c r="DG313" s="91"/>
    </row>
    <row r="314" spans="2:111" s="60" customFormat="1" ht="43.5" customHeight="1" x14ac:dyDescent="0.4">
      <c r="C314" s="349" t="str">
        <f>IF(ISBLANK('別紙B-1　総括表'!D19),"",'別紙B-1　総括表'!D19)</f>
        <v/>
      </c>
      <c r="D314" s="351"/>
      <c r="E314" s="351"/>
      <c r="F314" s="351"/>
      <c r="G314" s="351"/>
      <c r="H314" s="351"/>
      <c r="I314" s="351"/>
      <c r="J314" s="350"/>
      <c r="K314" s="445" t="str">
        <f>IF(ISBLANK('別紙B-1　総括表'!L19),"",'別紙B-1　総括表'!L19)</f>
        <v/>
      </c>
      <c r="L314" s="446"/>
      <c r="M314" s="446"/>
      <c r="N314" s="446"/>
      <c r="O314" s="446"/>
      <c r="P314" s="446"/>
      <c r="Q314" s="446"/>
      <c r="R314" s="446"/>
      <c r="S314" s="446"/>
      <c r="T314" s="446"/>
      <c r="U314" s="446"/>
      <c r="V314" s="446"/>
      <c r="W314" s="446"/>
      <c r="X314" s="446"/>
      <c r="Y314" s="446"/>
      <c r="Z314" s="447"/>
      <c r="AA314" s="312"/>
      <c r="AB314" s="313"/>
      <c r="AC314" s="313"/>
      <c r="AD314" s="313"/>
      <c r="AE314" s="351" t="str">
        <f>IF(ISBLANK('別紙B-1　総括表'!AF19),"",'別紙B-1　総括表'!AF19)</f>
        <v/>
      </c>
      <c r="AF314" s="351"/>
      <c r="AG314" s="350"/>
      <c r="AH314" s="312"/>
      <c r="AI314" s="313"/>
      <c r="AJ314" s="313"/>
      <c r="AK314" s="313"/>
      <c r="AL314" s="351" t="str">
        <f>IF(ISBLANK(AE314),"",AE314)</f>
        <v/>
      </c>
      <c r="AM314" s="351"/>
      <c r="AN314" s="350"/>
      <c r="CF314" s="91"/>
      <c r="CG314" s="91"/>
      <c r="CJ314" s="91"/>
      <c r="CK314" s="91"/>
      <c r="CN314" s="91"/>
      <c r="CO314" s="91"/>
      <c r="CU314" s="91"/>
      <c r="CY314" s="91"/>
      <c r="DC314" s="91"/>
      <c r="DG314" s="91"/>
    </row>
    <row r="315" spans="2:111" s="60" customFormat="1" ht="33.75" hidden="1" customHeight="1" outlineLevel="1" x14ac:dyDescent="0.4">
      <c r="C315" s="349" t="str">
        <f>IF(ISBLANK('別紙B-1　総括表'!D20),"",'別紙B-1　総括表'!D20)</f>
        <v/>
      </c>
      <c r="D315" s="351"/>
      <c r="E315" s="351"/>
      <c r="F315" s="351"/>
      <c r="G315" s="351"/>
      <c r="H315" s="351"/>
      <c r="I315" s="351"/>
      <c r="J315" s="350"/>
      <c r="K315" s="445" t="str">
        <f>IF(ISBLANK('別紙B-1　総括表'!L20),"",'別紙B-1　総括表'!L20)</f>
        <v/>
      </c>
      <c r="L315" s="446"/>
      <c r="M315" s="446"/>
      <c r="N315" s="446"/>
      <c r="O315" s="446"/>
      <c r="P315" s="446"/>
      <c r="Q315" s="446"/>
      <c r="R315" s="446"/>
      <c r="S315" s="446"/>
      <c r="T315" s="446"/>
      <c r="U315" s="446"/>
      <c r="V315" s="446"/>
      <c r="W315" s="446"/>
      <c r="X315" s="446"/>
      <c r="Y315" s="446"/>
      <c r="Z315" s="447"/>
      <c r="AA315" s="312"/>
      <c r="AB315" s="313"/>
      <c r="AC315" s="313"/>
      <c r="AD315" s="313"/>
      <c r="AE315" s="351" t="str">
        <f>IF(ISBLANK('別紙B-1　総括表'!AF20),"",'別紙B-1　総括表'!AF20)</f>
        <v/>
      </c>
      <c r="AF315" s="351"/>
      <c r="AG315" s="350"/>
      <c r="AH315" s="312"/>
      <c r="AI315" s="313"/>
      <c r="AJ315" s="313"/>
      <c r="AK315" s="313"/>
      <c r="AL315" s="351" t="str">
        <f>IF(ISBLANK(AE315),"",AE315)</f>
        <v/>
      </c>
      <c r="AM315" s="351"/>
      <c r="AN315" s="350"/>
      <c r="CF315" s="91"/>
      <c r="CG315" s="91"/>
      <c r="CJ315" s="91"/>
      <c r="CK315" s="91"/>
      <c r="CN315" s="91"/>
      <c r="CO315" s="91"/>
      <c r="CU315" s="91"/>
      <c r="CY315" s="91"/>
      <c r="DC315" s="91"/>
      <c r="DG315" s="91"/>
    </row>
    <row r="316" spans="2:111" s="60" customFormat="1" ht="17.25" customHeight="1" collapsed="1" x14ac:dyDescent="0.4">
      <c r="C316" s="60" t="s">
        <v>405</v>
      </c>
      <c r="CF316" s="91"/>
      <c r="CG316" s="91"/>
      <c r="CJ316" s="91"/>
      <c r="CK316" s="91"/>
      <c r="CN316" s="91"/>
      <c r="CO316" s="91"/>
      <c r="CU316" s="91"/>
      <c r="CY316" s="91"/>
      <c r="DC316" s="91"/>
      <c r="DG316" s="91"/>
    </row>
    <row r="317" spans="2:111" s="91" customFormat="1" ht="17.25" customHeight="1" x14ac:dyDescent="0.4">
      <c r="C317" s="260" t="s">
        <v>855</v>
      </c>
    </row>
    <row r="318" spans="2:111" s="60" customFormat="1" ht="16.5" customHeight="1" x14ac:dyDescent="0.4">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CF318" s="91"/>
      <c r="CG318" s="91"/>
      <c r="CJ318" s="91"/>
      <c r="CK318" s="91"/>
      <c r="CN318" s="91"/>
      <c r="CO318" s="91"/>
      <c r="CU318" s="91"/>
      <c r="CY318" s="91"/>
      <c r="DC318" s="91"/>
      <c r="DG318" s="91"/>
    </row>
    <row r="319" spans="2:111" s="60" customFormat="1" ht="22.5" customHeight="1" x14ac:dyDescent="0.4">
      <c r="B319" s="8" t="s">
        <v>476</v>
      </c>
      <c r="P319" s="3"/>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CF319" s="91"/>
      <c r="CG319" s="91"/>
      <c r="CJ319" s="91"/>
      <c r="CK319" s="91"/>
      <c r="CN319" s="91"/>
      <c r="CO319" s="91"/>
      <c r="CU319" s="91"/>
      <c r="CY319" s="91"/>
      <c r="DC319" s="91"/>
      <c r="DG319" s="91"/>
    </row>
    <row r="320" spans="2:111" s="60" customFormat="1" ht="17.25" customHeight="1" x14ac:dyDescent="0.4">
      <c r="C320" s="316" t="s">
        <v>306</v>
      </c>
      <c r="D320" s="316"/>
      <c r="E320" s="316"/>
      <c r="F320" s="316"/>
      <c r="G320" s="316"/>
      <c r="H320" s="316"/>
      <c r="I320" s="316"/>
      <c r="J320" s="316"/>
      <c r="K320" s="341" t="s">
        <v>301</v>
      </c>
      <c r="L320" s="341"/>
      <c r="M320" s="341"/>
      <c r="N320" s="341"/>
      <c r="O320" s="341"/>
      <c r="P320" s="341"/>
      <c r="Q320" s="341"/>
      <c r="R320" s="341"/>
      <c r="S320" s="341"/>
      <c r="T320" s="341"/>
      <c r="U320" s="341"/>
      <c r="V320" s="341"/>
      <c r="W320" s="341"/>
      <c r="X320" s="341"/>
      <c r="Y320" s="341"/>
      <c r="Z320" s="342"/>
      <c r="AA320" s="448" t="s">
        <v>304</v>
      </c>
      <c r="AB320" s="448"/>
      <c r="AC320" s="448"/>
      <c r="AD320" s="448"/>
      <c r="AE320" s="448"/>
      <c r="AF320" s="448"/>
      <c r="AG320" s="448"/>
      <c r="AH320" s="448"/>
      <c r="AI320" s="448" t="s">
        <v>313</v>
      </c>
      <c r="AJ320" s="448"/>
      <c r="AK320" s="448"/>
      <c r="AL320" s="448"/>
      <c r="AM320" s="448"/>
      <c r="AN320" s="448"/>
      <c r="AO320" s="448"/>
      <c r="BP320" s="2"/>
      <c r="CF320" s="91"/>
      <c r="CG320" s="91"/>
      <c r="CJ320" s="91"/>
      <c r="CK320" s="91"/>
      <c r="CN320" s="91"/>
      <c r="CO320" s="91"/>
      <c r="CU320" s="91"/>
      <c r="CY320" s="91"/>
      <c r="DC320" s="91"/>
      <c r="DG320" s="91"/>
    </row>
    <row r="321" spans="2:111" s="60" customFormat="1" ht="17.25" customHeight="1" x14ac:dyDescent="0.4">
      <c r="C321" s="316"/>
      <c r="D321" s="316"/>
      <c r="E321" s="316"/>
      <c r="F321" s="316"/>
      <c r="G321" s="316"/>
      <c r="H321" s="316"/>
      <c r="I321" s="316"/>
      <c r="J321" s="316"/>
      <c r="K321" s="341" t="str">
        <f>AA313</f>
        <v>現状値（令和　年度）</v>
      </c>
      <c r="L321" s="341"/>
      <c r="M321" s="341"/>
      <c r="N321" s="341"/>
      <c r="O321" s="341"/>
      <c r="P321" s="341"/>
      <c r="Q321" s="341"/>
      <c r="R321" s="342"/>
      <c r="S321" s="340" t="str">
        <f>AH313</f>
        <v>目標値（令和　年度）</v>
      </c>
      <c r="T321" s="341"/>
      <c r="U321" s="341"/>
      <c r="V321" s="341"/>
      <c r="W321" s="341"/>
      <c r="X321" s="341"/>
      <c r="Y321" s="341"/>
      <c r="Z321" s="342"/>
      <c r="AA321" s="448"/>
      <c r="AB321" s="448"/>
      <c r="AC321" s="448"/>
      <c r="AD321" s="448"/>
      <c r="AE321" s="448"/>
      <c r="AF321" s="448"/>
      <c r="AG321" s="448"/>
      <c r="AH321" s="448"/>
      <c r="AI321" s="448"/>
      <c r="AJ321" s="448"/>
      <c r="AK321" s="448"/>
      <c r="AL321" s="448"/>
      <c r="AM321" s="448"/>
      <c r="AN321" s="448"/>
      <c r="AO321" s="448"/>
      <c r="BS321" s="459" t="s">
        <v>426</v>
      </c>
      <c r="BT321" s="460"/>
      <c r="BU321" s="444" t="s">
        <v>424</v>
      </c>
      <c r="BV321" s="444"/>
      <c r="BW321" s="444"/>
      <c r="BX321" s="444" t="s">
        <v>425</v>
      </c>
      <c r="BY321" s="444"/>
      <c r="BZ321" s="444"/>
      <c r="CA321" s="444"/>
      <c r="CB321" s="444"/>
      <c r="CF321" s="91"/>
      <c r="CG321" s="91"/>
      <c r="CJ321" s="91"/>
      <c r="CK321" s="91"/>
      <c r="CN321" s="91"/>
      <c r="CO321" s="91"/>
      <c r="CU321" s="91"/>
      <c r="CY321" s="91"/>
      <c r="DC321" s="91"/>
      <c r="DG321" s="91"/>
    </row>
    <row r="322" spans="2:111" s="60" customFormat="1" ht="19.5" customHeight="1" x14ac:dyDescent="0.4">
      <c r="C322" s="449" t="str">
        <f>IF(ISBLANK('別紙B-1　総括表'!V9),"",'別紙B-1　総括表'!V9)</f>
        <v/>
      </c>
      <c r="D322" s="449"/>
      <c r="E322" s="449"/>
      <c r="F322" s="449"/>
      <c r="G322" s="449"/>
      <c r="H322" s="449"/>
      <c r="I322" s="449"/>
      <c r="J322" s="449"/>
      <c r="K322" s="450"/>
      <c r="L322" s="451"/>
      <c r="M322" s="451"/>
      <c r="N322" s="451"/>
      <c r="O322" s="451"/>
      <c r="P322" s="451"/>
      <c r="Q322" s="454" t="s">
        <v>179</v>
      </c>
      <c r="R322" s="455"/>
      <c r="S322" s="450"/>
      <c r="T322" s="451"/>
      <c r="U322" s="451"/>
      <c r="V322" s="451"/>
      <c r="W322" s="451"/>
      <c r="X322" s="451"/>
      <c r="Y322" s="454" t="s">
        <v>179</v>
      </c>
      <c r="Z322" s="455"/>
      <c r="AA322" s="456"/>
      <c r="AB322" s="456"/>
      <c r="AC322" s="456"/>
      <c r="AD322" s="456"/>
      <c r="AE322" s="456"/>
      <c r="AF322" s="456"/>
      <c r="AG322" s="456"/>
      <c r="AH322" s="456"/>
      <c r="AI322" s="361"/>
      <c r="AJ322" s="361"/>
      <c r="AK322" s="361"/>
      <c r="AL322" s="361"/>
      <c r="AM322" s="361"/>
      <c r="AN322" s="361"/>
      <c r="AO322" s="361"/>
      <c r="AQ322" s="72"/>
      <c r="AR322" s="73"/>
      <c r="BS322" s="457" t="str">
        <f>IF((BU322&gt;BX322),"○","×")</f>
        <v>×</v>
      </c>
      <c r="BT322" s="458"/>
      <c r="BU322" s="394"/>
      <c r="BV322" s="394"/>
      <c r="BW322" s="394"/>
      <c r="BX322" s="394"/>
      <c r="BY322" s="394"/>
      <c r="BZ322" s="394"/>
      <c r="CA322" s="394"/>
      <c r="CB322" s="394"/>
      <c r="CF322" s="91"/>
      <c r="CG322" s="91"/>
      <c r="CJ322" s="91"/>
      <c r="CK322" s="91"/>
      <c r="CN322" s="91"/>
      <c r="CO322" s="91"/>
      <c r="CU322" s="91"/>
      <c r="CY322" s="91"/>
      <c r="DC322" s="91"/>
      <c r="DG322" s="91"/>
    </row>
    <row r="323" spans="2:111" s="60" customFormat="1" ht="19.5" customHeight="1" x14ac:dyDescent="0.4">
      <c r="C323" s="449"/>
      <c r="D323" s="449"/>
      <c r="E323" s="449"/>
      <c r="F323" s="449"/>
      <c r="G323" s="449"/>
      <c r="H323" s="449"/>
      <c r="I323" s="449"/>
      <c r="J323" s="449"/>
      <c r="K323" s="452"/>
      <c r="L323" s="453"/>
      <c r="M323" s="453"/>
      <c r="N323" s="453"/>
      <c r="O323" s="453"/>
      <c r="P323" s="453"/>
      <c r="Q323" s="400"/>
      <c r="R323" s="401"/>
      <c r="S323" s="452"/>
      <c r="T323" s="453"/>
      <c r="U323" s="453"/>
      <c r="V323" s="453"/>
      <c r="W323" s="453"/>
      <c r="X323" s="453"/>
      <c r="Y323" s="400"/>
      <c r="Z323" s="401"/>
      <c r="AA323" s="456"/>
      <c r="AB323" s="456"/>
      <c r="AC323" s="456"/>
      <c r="AD323" s="456"/>
      <c r="AE323" s="456"/>
      <c r="AF323" s="456"/>
      <c r="AG323" s="456"/>
      <c r="AH323" s="456"/>
      <c r="AI323" s="361"/>
      <c r="AJ323" s="361"/>
      <c r="AK323" s="361"/>
      <c r="AL323" s="361"/>
      <c r="AM323" s="361"/>
      <c r="AN323" s="361"/>
      <c r="AO323" s="361"/>
      <c r="AQ323" s="74"/>
      <c r="AR323" s="75"/>
      <c r="BQ323" s="69"/>
      <c r="BR323" s="69"/>
      <c r="BS323" s="70"/>
      <c r="BT323" s="70"/>
      <c r="BU323" s="70"/>
      <c r="BV323" s="70"/>
      <c r="BW323" s="70"/>
      <c r="BX323" s="70"/>
      <c r="BY323" s="70"/>
      <c r="BZ323" s="70"/>
      <c r="CF323" s="91"/>
      <c r="CG323" s="91"/>
      <c r="CJ323" s="91"/>
      <c r="CK323" s="91"/>
      <c r="CN323" s="91"/>
      <c r="CO323" s="91"/>
      <c r="CU323" s="91"/>
      <c r="CY323" s="91"/>
      <c r="DC323" s="91"/>
      <c r="DG323" s="91"/>
    </row>
    <row r="324" spans="2:111" s="60" customFormat="1" ht="19.5" customHeight="1" x14ac:dyDescent="0.4">
      <c r="B324" s="5"/>
      <c r="C324" s="83" t="s">
        <v>450</v>
      </c>
      <c r="D324" s="84" t="s">
        <v>451</v>
      </c>
      <c r="E324" s="81"/>
      <c r="F324" s="81"/>
      <c r="G324" s="81"/>
      <c r="H324" s="81"/>
      <c r="I324" s="81"/>
      <c r="J324" s="81"/>
      <c r="K324" s="82"/>
      <c r="L324" s="71"/>
      <c r="M324" s="71"/>
      <c r="N324" s="71"/>
      <c r="O324" s="71"/>
      <c r="P324" s="71"/>
      <c r="Q324" s="67"/>
      <c r="R324" s="67"/>
      <c r="S324" s="71"/>
      <c r="T324" s="71"/>
      <c r="U324" s="71"/>
      <c r="V324" s="71"/>
      <c r="W324" s="71"/>
      <c r="X324" s="71"/>
      <c r="Y324" s="67"/>
      <c r="Z324" s="67"/>
      <c r="AA324" s="67"/>
      <c r="AB324" s="67"/>
      <c r="AC324" s="67"/>
      <c r="AD324" s="67"/>
      <c r="AE324" s="67"/>
      <c r="AF324" s="67"/>
      <c r="AG324" s="67"/>
      <c r="AH324" s="67"/>
      <c r="AI324" s="67"/>
      <c r="AJ324" s="67"/>
      <c r="AK324" s="67"/>
      <c r="AL324" s="67"/>
      <c r="AM324" s="67"/>
      <c r="AN324" s="67"/>
      <c r="AO324" s="67"/>
      <c r="AP324" s="28"/>
      <c r="AQ324" s="76"/>
      <c r="AR324" s="77"/>
      <c r="AS324" s="28"/>
      <c r="BQ324" s="69"/>
      <c r="BR324" s="69"/>
      <c r="BS324" s="70"/>
      <c r="BT324" s="70"/>
      <c r="BU324" s="70"/>
      <c r="BV324" s="70"/>
      <c r="BW324" s="70"/>
      <c r="BX324" s="70"/>
      <c r="BY324" s="70"/>
      <c r="BZ324" s="70"/>
      <c r="CF324" s="91"/>
      <c r="CG324" s="91"/>
      <c r="CJ324" s="91"/>
      <c r="CK324" s="91"/>
      <c r="CN324" s="91"/>
      <c r="CO324" s="91"/>
      <c r="CU324" s="91"/>
      <c r="CY324" s="91"/>
      <c r="DC324" s="91"/>
      <c r="DG324" s="91"/>
    </row>
    <row r="325" spans="2:111" s="60" customFormat="1" ht="19.5" customHeight="1" x14ac:dyDescent="0.4">
      <c r="B325" s="5"/>
      <c r="C325" s="85" t="s">
        <v>450</v>
      </c>
      <c r="D325" s="86" t="s">
        <v>452</v>
      </c>
      <c r="E325" s="81"/>
      <c r="F325" s="81"/>
      <c r="G325" s="81"/>
      <c r="H325" s="81"/>
      <c r="I325" s="81"/>
      <c r="J325" s="81"/>
      <c r="K325" s="82"/>
      <c r="L325" s="71"/>
      <c r="M325" s="71"/>
      <c r="N325" s="71"/>
      <c r="O325" s="71"/>
      <c r="P325" s="71"/>
      <c r="Q325" s="67"/>
      <c r="R325" s="67"/>
      <c r="S325" s="71"/>
      <c r="T325" s="71"/>
      <c r="U325" s="71"/>
      <c r="V325" s="71"/>
      <c r="W325" s="71"/>
      <c r="X325" s="71"/>
      <c r="Y325" s="67"/>
      <c r="Z325" s="67"/>
      <c r="AA325" s="67"/>
      <c r="AB325" s="67"/>
      <c r="AC325" s="67"/>
      <c r="AD325" s="67"/>
      <c r="AE325" s="67"/>
      <c r="AF325" s="67"/>
      <c r="AG325" s="67"/>
      <c r="AH325" s="67"/>
      <c r="AI325" s="67"/>
      <c r="AJ325" s="67"/>
      <c r="AK325" s="67"/>
      <c r="AL325" s="67"/>
      <c r="AM325" s="67"/>
      <c r="AN325" s="67"/>
      <c r="AO325" s="67"/>
      <c r="AP325" s="28"/>
      <c r="AQ325" s="76"/>
      <c r="AR325" s="77"/>
      <c r="AS325" s="28"/>
      <c r="BQ325" s="69"/>
      <c r="BR325" s="69"/>
      <c r="BS325" s="70"/>
      <c r="BT325" s="70"/>
      <c r="BU325" s="70"/>
      <c r="BV325" s="70"/>
      <c r="BW325" s="70"/>
      <c r="BX325" s="70"/>
      <c r="BY325" s="70"/>
      <c r="BZ325" s="70"/>
      <c r="CF325" s="91"/>
      <c r="CG325" s="91"/>
      <c r="CJ325" s="91"/>
      <c r="CK325" s="91"/>
      <c r="CN325" s="91"/>
      <c r="CO325" s="91"/>
      <c r="CU325" s="91"/>
      <c r="CY325" s="91"/>
      <c r="DC325" s="91"/>
      <c r="DG325" s="91"/>
    </row>
    <row r="326" spans="2:111" s="60" customFormat="1" ht="18" customHeight="1" x14ac:dyDescent="0.4">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c r="BH326" s="58"/>
      <c r="BI326" s="58"/>
      <c r="BJ326" s="58"/>
      <c r="BK326" s="58"/>
      <c r="BL326" s="67"/>
      <c r="BM326" s="67"/>
      <c r="BN326" s="58"/>
      <c r="BO326" s="58"/>
      <c r="BP326" s="58"/>
      <c r="BQ326" s="58"/>
      <c r="CF326" s="91"/>
      <c r="CG326" s="91"/>
      <c r="CJ326" s="91"/>
      <c r="CK326" s="91"/>
      <c r="CN326" s="91"/>
      <c r="CO326" s="91"/>
      <c r="CU326" s="91"/>
      <c r="CY326" s="91"/>
      <c r="DC326" s="91"/>
      <c r="DG326" s="91"/>
    </row>
    <row r="327" spans="2:111" s="60" customFormat="1" ht="18" customHeight="1" x14ac:dyDescent="0.4">
      <c r="C327" s="343" t="s">
        <v>2</v>
      </c>
      <c r="D327" s="344"/>
      <c r="E327" s="344"/>
      <c r="F327" s="344"/>
      <c r="G327" s="344"/>
      <c r="H327" s="344"/>
      <c r="I327" s="345"/>
      <c r="J327" s="343" t="s">
        <v>9</v>
      </c>
      <c r="K327" s="344"/>
      <c r="L327" s="344"/>
      <c r="M327" s="345"/>
      <c r="N327" s="464" t="s">
        <v>11</v>
      </c>
      <c r="O327" s="465"/>
      <c r="P327" s="343" t="s">
        <v>7</v>
      </c>
      <c r="Q327" s="344"/>
      <c r="R327" s="344"/>
      <c r="S327" s="345"/>
      <c r="T327" s="449" t="s">
        <v>465</v>
      </c>
      <c r="U327" s="449"/>
      <c r="V327" s="449"/>
      <c r="W327" s="449"/>
      <c r="X327" s="449"/>
      <c r="Y327" s="449"/>
      <c r="Z327" s="449"/>
      <c r="AA327" s="449"/>
      <c r="AB327" s="449"/>
      <c r="AC327" s="449"/>
      <c r="AD327" s="449"/>
      <c r="AE327" s="449"/>
      <c r="AF327" s="449"/>
      <c r="AG327" s="471" t="s">
        <v>3</v>
      </c>
      <c r="AH327" s="472"/>
      <c r="AI327" s="472"/>
      <c r="AJ327" s="472"/>
      <c r="AK327" s="473"/>
      <c r="AL327" s="316" t="s">
        <v>189</v>
      </c>
      <c r="AM327" s="316"/>
      <c r="AN327" s="316"/>
      <c r="AO327" s="316"/>
      <c r="AP327" s="316"/>
      <c r="AQ327" s="316"/>
      <c r="AR327" s="316"/>
      <c r="AS327" s="316"/>
      <c r="AT327" s="343" t="s">
        <v>6</v>
      </c>
      <c r="AU327" s="344"/>
      <c r="AV327" s="344"/>
      <c r="AW327" s="344"/>
      <c r="AX327" s="345"/>
      <c r="AY327" s="343" t="s">
        <v>10</v>
      </c>
      <c r="AZ327" s="344"/>
      <c r="BA327" s="345"/>
      <c r="BB327" s="481" t="s">
        <v>709</v>
      </c>
      <c r="BC327" s="485"/>
      <c r="BD327" s="485"/>
      <c r="BE327" s="482"/>
      <c r="BF327" s="336" t="s">
        <v>471</v>
      </c>
      <c r="BG327" s="337"/>
      <c r="BH327" s="337"/>
      <c r="BI327" s="461"/>
      <c r="BJ327" s="481" t="s">
        <v>449</v>
      </c>
      <c r="BK327" s="482"/>
      <c r="BL327" s="336" t="s">
        <v>152</v>
      </c>
      <c r="BM327" s="337"/>
      <c r="BN327" s="337"/>
      <c r="BO327" s="461"/>
      <c r="CF327" s="91"/>
      <c r="CG327" s="91"/>
      <c r="CJ327" s="91"/>
      <c r="CK327" s="91"/>
      <c r="CN327" s="91"/>
      <c r="CO327" s="91"/>
      <c r="CU327" s="91"/>
      <c r="CY327" s="91"/>
      <c r="DC327" s="91"/>
      <c r="DG327" s="91"/>
    </row>
    <row r="328" spans="2:111" s="60" customFormat="1" ht="18" customHeight="1" x14ac:dyDescent="0.4">
      <c r="C328" s="346"/>
      <c r="D328" s="347"/>
      <c r="E328" s="347"/>
      <c r="F328" s="347"/>
      <c r="G328" s="347"/>
      <c r="H328" s="347"/>
      <c r="I328" s="348"/>
      <c r="J328" s="346"/>
      <c r="K328" s="347"/>
      <c r="L328" s="347"/>
      <c r="M328" s="348"/>
      <c r="N328" s="466"/>
      <c r="O328" s="467"/>
      <c r="P328" s="346"/>
      <c r="Q328" s="347"/>
      <c r="R328" s="347"/>
      <c r="S328" s="348"/>
      <c r="T328" s="477" t="s">
        <v>421</v>
      </c>
      <c r="U328" s="477"/>
      <c r="V328" s="477"/>
      <c r="W328" s="478"/>
      <c r="X328" s="455" t="s">
        <v>188</v>
      </c>
      <c r="Y328" s="455"/>
      <c r="Z328" s="477"/>
      <c r="AA328" s="477"/>
      <c r="AB328" s="479" t="s">
        <v>190</v>
      </c>
      <c r="AC328" s="479"/>
      <c r="AD328" s="479"/>
      <c r="AE328" s="479"/>
      <c r="AF328" s="479"/>
      <c r="AG328" s="474"/>
      <c r="AH328" s="475"/>
      <c r="AI328" s="475"/>
      <c r="AJ328" s="475"/>
      <c r="AK328" s="476"/>
      <c r="AL328" s="346" t="s">
        <v>466</v>
      </c>
      <c r="AM328" s="347"/>
      <c r="AN328" s="347"/>
      <c r="AO328" s="348"/>
      <c r="AP328" s="346" t="s">
        <v>467</v>
      </c>
      <c r="AQ328" s="347"/>
      <c r="AR328" s="347"/>
      <c r="AS328" s="348"/>
      <c r="AT328" s="346"/>
      <c r="AU328" s="347"/>
      <c r="AV328" s="347"/>
      <c r="AW328" s="347"/>
      <c r="AX328" s="348"/>
      <c r="AY328" s="346"/>
      <c r="AZ328" s="347"/>
      <c r="BA328" s="348"/>
      <c r="BB328" s="483"/>
      <c r="BC328" s="486"/>
      <c r="BD328" s="486"/>
      <c r="BE328" s="484"/>
      <c r="BF328" s="338"/>
      <c r="BG328" s="339"/>
      <c r="BH328" s="339"/>
      <c r="BI328" s="462"/>
      <c r="BJ328" s="483"/>
      <c r="BK328" s="484"/>
      <c r="BL328" s="338"/>
      <c r="BM328" s="339"/>
      <c r="BN328" s="339"/>
      <c r="BO328" s="462"/>
      <c r="BS328" s="50" t="s">
        <v>403</v>
      </c>
      <c r="CF328" s="91"/>
      <c r="CG328" s="91"/>
      <c r="CJ328" s="91"/>
      <c r="CK328" s="91"/>
      <c r="CN328" s="91"/>
      <c r="CO328" s="91"/>
      <c r="CU328" s="91"/>
      <c r="CY328" s="91"/>
      <c r="DC328" s="91"/>
      <c r="DG328" s="91"/>
    </row>
    <row r="329" spans="2:111" s="60" customFormat="1" ht="18" customHeight="1" x14ac:dyDescent="0.4">
      <c r="C329" s="321"/>
      <c r="D329" s="321"/>
      <c r="E329" s="321"/>
      <c r="F329" s="321"/>
      <c r="G329" s="321"/>
      <c r="H329" s="321"/>
      <c r="I329" s="321"/>
      <c r="J329" s="312"/>
      <c r="K329" s="313"/>
      <c r="L329" s="313"/>
      <c r="M329" s="79"/>
      <c r="N329" s="412"/>
      <c r="O329" s="412"/>
      <c r="P329" s="413"/>
      <c r="Q329" s="414"/>
      <c r="R329" s="414"/>
      <c r="S329" s="414"/>
      <c r="T329" s="437"/>
      <c r="U329" s="437"/>
      <c r="V329" s="437"/>
      <c r="W329" s="441"/>
      <c r="X329" s="442"/>
      <c r="Y329" s="442"/>
      <c r="Z329" s="437"/>
      <c r="AA329" s="437"/>
      <c r="AB329" s="443">
        <f t="shared" ref="AB329:AB334" si="24">T329+X329</f>
        <v>0</v>
      </c>
      <c r="AC329" s="443"/>
      <c r="AD329" s="443"/>
      <c r="AE329" s="443"/>
      <c r="AF329" s="443"/>
      <c r="AG329" s="432"/>
      <c r="AH329" s="433"/>
      <c r="AI329" s="433"/>
      <c r="AJ329" s="433"/>
      <c r="AK329" s="442"/>
      <c r="AL329" s="437"/>
      <c r="AM329" s="437"/>
      <c r="AN329" s="437"/>
      <c r="AO329" s="437"/>
      <c r="AP329" s="437"/>
      <c r="AQ329" s="437"/>
      <c r="AR329" s="437"/>
      <c r="AS329" s="437"/>
      <c r="AT329" s="438">
        <f t="shared" ref="AT329:AT334" si="25">AB329-AL329-AP329</f>
        <v>0</v>
      </c>
      <c r="AU329" s="439"/>
      <c r="AV329" s="439"/>
      <c r="AW329" s="439"/>
      <c r="AX329" s="440"/>
      <c r="AY329" s="306"/>
      <c r="AZ329" s="307"/>
      <c r="BA329" s="308"/>
      <c r="BB329" s="434"/>
      <c r="BC329" s="435"/>
      <c r="BD329" s="435"/>
      <c r="BE329" s="436"/>
      <c r="BF329" s="434"/>
      <c r="BG329" s="435"/>
      <c r="BH329" s="435"/>
      <c r="BI329" s="436"/>
      <c r="BJ329" s="306"/>
      <c r="BK329" s="308"/>
      <c r="BL329" s="434"/>
      <c r="BM329" s="435"/>
      <c r="BN329" s="435"/>
      <c r="BO329" s="436"/>
      <c r="BS329" s="51">
        <f>IF(P329='リスト（削除不可）'!$H$2,'リスト（削除不可）'!$I$2,IF(P329='リスト（削除不可）'!$H$3,'リスト（削除不可）'!$I$3,'リスト（削除不可）'!$I$4))</f>
        <v>0.8666666666666667</v>
      </c>
      <c r="BT329" s="52">
        <f t="shared" ref="BT329:BT334" si="26">P329*AG329-AL329</f>
        <v>0</v>
      </c>
      <c r="BU329" s="52">
        <f t="shared" ref="BU329:BU334" si="27">(AL329+AP329)*BS329-AL329</f>
        <v>0</v>
      </c>
      <c r="BW329" s="53"/>
      <c r="BY329" s="53"/>
      <c r="CF329" s="91"/>
      <c r="CG329" s="91"/>
      <c r="CJ329" s="91"/>
      <c r="CK329" s="91"/>
      <c r="CN329" s="91"/>
      <c r="CO329" s="91"/>
      <c r="CU329" s="91"/>
      <c r="CY329" s="91"/>
      <c r="DC329" s="91"/>
      <c r="DG329" s="91"/>
    </row>
    <row r="330" spans="2:111" s="60" customFormat="1" ht="18" customHeight="1" x14ac:dyDescent="0.4">
      <c r="C330" s="321"/>
      <c r="D330" s="321"/>
      <c r="E330" s="321"/>
      <c r="F330" s="321"/>
      <c r="G330" s="321"/>
      <c r="H330" s="321"/>
      <c r="I330" s="321"/>
      <c r="J330" s="312"/>
      <c r="K330" s="313"/>
      <c r="L330" s="313"/>
      <c r="M330" s="79"/>
      <c r="N330" s="412"/>
      <c r="O330" s="412"/>
      <c r="P330" s="413"/>
      <c r="Q330" s="414"/>
      <c r="R330" s="414"/>
      <c r="S330" s="414"/>
      <c r="T330" s="437"/>
      <c r="U330" s="437"/>
      <c r="V330" s="437"/>
      <c r="W330" s="441"/>
      <c r="X330" s="442"/>
      <c r="Y330" s="442"/>
      <c r="Z330" s="437"/>
      <c r="AA330" s="437"/>
      <c r="AB330" s="443">
        <f t="shared" si="24"/>
        <v>0</v>
      </c>
      <c r="AC330" s="443"/>
      <c r="AD330" s="443"/>
      <c r="AE330" s="443"/>
      <c r="AF330" s="443"/>
      <c r="AG330" s="432"/>
      <c r="AH330" s="433"/>
      <c r="AI330" s="433"/>
      <c r="AJ330" s="433"/>
      <c r="AK330" s="433"/>
      <c r="AL330" s="437"/>
      <c r="AM330" s="437"/>
      <c r="AN330" s="437"/>
      <c r="AO330" s="437"/>
      <c r="AP330" s="437"/>
      <c r="AQ330" s="437"/>
      <c r="AR330" s="437"/>
      <c r="AS330" s="437"/>
      <c r="AT330" s="438">
        <f t="shared" si="25"/>
        <v>0</v>
      </c>
      <c r="AU330" s="439"/>
      <c r="AV330" s="439"/>
      <c r="AW330" s="439"/>
      <c r="AX330" s="440"/>
      <c r="AY330" s="306"/>
      <c r="AZ330" s="307"/>
      <c r="BA330" s="308"/>
      <c r="BB330" s="434"/>
      <c r="BC330" s="435"/>
      <c r="BD330" s="435"/>
      <c r="BE330" s="436"/>
      <c r="BF330" s="434"/>
      <c r="BG330" s="435"/>
      <c r="BH330" s="435"/>
      <c r="BI330" s="436"/>
      <c r="BJ330" s="306"/>
      <c r="BK330" s="308"/>
      <c r="BL330" s="434"/>
      <c r="BM330" s="435"/>
      <c r="BN330" s="435"/>
      <c r="BO330" s="436"/>
      <c r="BS330" s="51">
        <f>IF(P330='リスト（削除不可）'!$H$2,'リスト（削除不可）'!$I$2,IF(P330='リスト（削除不可）'!$H$3,'リスト（削除不可）'!$I$3,'リスト（削除不可）'!$I$4))</f>
        <v>0.8666666666666667</v>
      </c>
      <c r="BT330" s="52">
        <f t="shared" si="26"/>
        <v>0</v>
      </c>
      <c r="BU330" s="52">
        <f t="shared" si="27"/>
        <v>0</v>
      </c>
      <c r="BW330" s="53"/>
      <c r="BY330" s="53"/>
      <c r="CF330" s="91"/>
      <c r="CG330" s="91"/>
      <c r="CJ330" s="91"/>
      <c r="CK330" s="91"/>
      <c r="CN330" s="91"/>
      <c r="CO330" s="91"/>
      <c r="CU330" s="91"/>
      <c r="CY330" s="91"/>
      <c r="DC330" s="91"/>
      <c r="DG330" s="91"/>
    </row>
    <row r="331" spans="2:111" s="60" customFormat="1" ht="18" customHeight="1" x14ac:dyDescent="0.4">
      <c r="C331" s="321"/>
      <c r="D331" s="321"/>
      <c r="E331" s="321"/>
      <c r="F331" s="321"/>
      <c r="G331" s="321"/>
      <c r="H331" s="321"/>
      <c r="I331" s="321"/>
      <c r="J331" s="312"/>
      <c r="K331" s="313"/>
      <c r="L331" s="313"/>
      <c r="M331" s="79"/>
      <c r="N331" s="412"/>
      <c r="O331" s="412"/>
      <c r="P331" s="413"/>
      <c r="Q331" s="414"/>
      <c r="R331" s="414"/>
      <c r="S331" s="414"/>
      <c r="T331" s="437"/>
      <c r="U331" s="437"/>
      <c r="V331" s="437"/>
      <c r="W331" s="441"/>
      <c r="X331" s="442"/>
      <c r="Y331" s="442"/>
      <c r="Z331" s="437"/>
      <c r="AA331" s="437"/>
      <c r="AB331" s="443">
        <f t="shared" si="24"/>
        <v>0</v>
      </c>
      <c r="AC331" s="443"/>
      <c r="AD331" s="443"/>
      <c r="AE331" s="443"/>
      <c r="AF331" s="443"/>
      <c r="AG331" s="432"/>
      <c r="AH331" s="433"/>
      <c r="AI331" s="433"/>
      <c r="AJ331" s="433"/>
      <c r="AK331" s="433"/>
      <c r="AL331" s="437"/>
      <c r="AM331" s="437"/>
      <c r="AN331" s="437"/>
      <c r="AO331" s="437"/>
      <c r="AP331" s="437"/>
      <c r="AQ331" s="437"/>
      <c r="AR331" s="437"/>
      <c r="AS331" s="437"/>
      <c r="AT331" s="438">
        <f t="shared" si="25"/>
        <v>0</v>
      </c>
      <c r="AU331" s="439"/>
      <c r="AV331" s="439"/>
      <c r="AW331" s="439"/>
      <c r="AX331" s="440"/>
      <c r="AY331" s="306"/>
      <c r="AZ331" s="307"/>
      <c r="BA331" s="308"/>
      <c r="BB331" s="434"/>
      <c r="BC331" s="435"/>
      <c r="BD331" s="435"/>
      <c r="BE331" s="436"/>
      <c r="BF331" s="434"/>
      <c r="BG331" s="435"/>
      <c r="BH331" s="435"/>
      <c r="BI331" s="436"/>
      <c r="BJ331" s="306"/>
      <c r="BK331" s="308"/>
      <c r="BL331" s="434"/>
      <c r="BM331" s="435"/>
      <c r="BN331" s="435"/>
      <c r="BO331" s="436"/>
      <c r="BS331" s="51">
        <f>IF(P331='リスト（削除不可）'!$H$2,'リスト（削除不可）'!$I$2,IF(P331='リスト（削除不可）'!$H$3,'リスト（削除不可）'!$I$3,'リスト（削除不可）'!$I$4))</f>
        <v>0.8666666666666667</v>
      </c>
      <c r="BT331" s="52">
        <f t="shared" si="26"/>
        <v>0</v>
      </c>
      <c r="BU331" s="52">
        <f t="shared" si="27"/>
        <v>0</v>
      </c>
      <c r="BW331" s="53"/>
      <c r="BY331" s="53"/>
      <c r="CF331" s="91"/>
      <c r="CG331" s="91"/>
      <c r="CJ331" s="91"/>
      <c r="CK331" s="91"/>
      <c r="CN331" s="91"/>
      <c r="CO331" s="91"/>
      <c r="CU331" s="91"/>
      <c r="CY331" s="91"/>
      <c r="DC331" s="91"/>
      <c r="DG331" s="91"/>
    </row>
    <row r="332" spans="2:111" s="60" customFormat="1" ht="18" customHeight="1" x14ac:dyDescent="0.4">
      <c r="C332" s="321"/>
      <c r="D332" s="321"/>
      <c r="E332" s="321"/>
      <c r="F332" s="321"/>
      <c r="G332" s="321"/>
      <c r="H332" s="321"/>
      <c r="I332" s="321"/>
      <c r="J332" s="312"/>
      <c r="K332" s="313"/>
      <c r="L332" s="313"/>
      <c r="M332" s="79"/>
      <c r="N332" s="412"/>
      <c r="O332" s="412"/>
      <c r="P332" s="413"/>
      <c r="Q332" s="414"/>
      <c r="R332" s="414"/>
      <c r="S332" s="414"/>
      <c r="T332" s="437"/>
      <c r="U332" s="437"/>
      <c r="V332" s="437"/>
      <c r="W332" s="441"/>
      <c r="X332" s="442"/>
      <c r="Y332" s="442"/>
      <c r="Z332" s="437"/>
      <c r="AA332" s="437"/>
      <c r="AB332" s="443">
        <f t="shared" si="24"/>
        <v>0</v>
      </c>
      <c r="AC332" s="443"/>
      <c r="AD332" s="443"/>
      <c r="AE332" s="443"/>
      <c r="AF332" s="443"/>
      <c r="AG332" s="432"/>
      <c r="AH332" s="433"/>
      <c r="AI332" s="433"/>
      <c r="AJ332" s="433"/>
      <c r="AK332" s="433"/>
      <c r="AL332" s="437"/>
      <c r="AM332" s="437"/>
      <c r="AN332" s="437"/>
      <c r="AO332" s="437"/>
      <c r="AP332" s="437"/>
      <c r="AQ332" s="437"/>
      <c r="AR332" s="437"/>
      <c r="AS332" s="437"/>
      <c r="AT332" s="438">
        <f t="shared" si="25"/>
        <v>0</v>
      </c>
      <c r="AU332" s="439"/>
      <c r="AV332" s="439"/>
      <c r="AW332" s="439"/>
      <c r="AX332" s="440"/>
      <c r="AY332" s="306"/>
      <c r="AZ332" s="307"/>
      <c r="BA332" s="308"/>
      <c r="BB332" s="434"/>
      <c r="BC332" s="435"/>
      <c r="BD332" s="435"/>
      <c r="BE332" s="436"/>
      <c r="BF332" s="434"/>
      <c r="BG332" s="435"/>
      <c r="BH332" s="435"/>
      <c r="BI332" s="436"/>
      <c r="BJ332" s="306"/>
      <c r="BK332" s="308"/>
      <c r="BL332" s="434"/>
      <c r="BM332" s="435"/>
      <c r="BN332" s="435"/>
      <c r="BO332" s="436"/>
      <c r="BS332" s="51">
        <f>IF(P332='リスト（削除不可）'!$H$2,'リスト（削除不可）'!$I$2,IF(P332='リスト（削除不可）'!$H$3,'リスト（削除不可）'!$I$3,'リスト（削除不可）'!$I$4))</f>
        <v>0.8666666666666667</v>
      </c>
      <c r="BT332" s="52">
        <f t="shared" si="26"/>
        <v>0</v>
      </c>
      <c r="BU332" s="52">
        <f t="shared" si="27"/>
        <v>0</v>
      </c>
      <c r="BW332" s="53"/>
      <c r="BY332" s="53"/>
      <c r="CF332" s="91"/>
      <c r="CG332" s="91"/>
      <c r="CJ332" s="91"/>
      <c r="CK332" s="91"/>
      <c r="CN332" s="91"/>
      <c r="CO332" s="91"/>
      <c r="CU332" s="91"/>
      <c r="CY332" s="91"/>
      <c r="DC332" s="91"/>
      <c r="DG332" s="91"/>
    </row>
    <row r="333" spans="2:111" s="60" customFormat="1" ht="18" customHeight="1" x14ac:dyDescent="0.4">
      <c r="C333" s="321"/>
      <c r="D333" s="321"/>
      <c r="E333" s="321"/>
      <c r="F333" s="321"/>
      <c r="G333" s="321"/>
      <c r="H333" s="321"/>
      <c r="I333" s="321"/>
      <c r="J333" s="312"/>
      <c r="K333" s="313"/>
      <c r="L333" s="313"/>
      <c r="M333" s="79"/>
      <c r="N333" s="412"/>
      <c r="O333" s="412"/>
      <c r="P333" s="413"/>
      <c r="Q333" s="414"/>
      <c r="R333" s="414"/>
      <c r="S333" s="414"/>
      <c r="T333" s="437"/>
      <c r="U333" s="437"/>
      <c r="V333" s="437"/>
      <c r="W333" s="441"/>
      <c r="X333" s="442"/>
      <c r="Y333" s="442"/>
      <c r="Z333" s="437"/>
      <c r="AA333" s="437"/>
      <c r="AB333" s="443">
        <f t="shared" si="24"/>
        <v>0</v>
      </c>
      <c r="AC333" s="443"/>
      <c r="AD333" s="443"/>
      <c r="AE333" s="443"/>
      <c r="AF333" s="443"/>
      <c r="AG333" s="432"/>
      <c r="AH333" s="433"/>
      <c r="AI333" s="433"/>
      <c r="AJ333" s="433"/>
      <c r="AK333" s="433"/>
      <c r="AL333" s="437"/>
      <c r="AM333" s="437"/>
      <c r="AN333" s="437"/>
      <c r="AO333" s="437"/>
      <c r="AP333" s="437"/>
      <c r="AQ333" s="437"/>
      <c r="AR333" s="437"/>
      <c r="AS333" s="437"/>
      <c r="AT333" s="438">
        <f t="shared" si="25"/>
        <v>0</v>
      </c>
      <c r="AU333" s="439"/>
      <c r="AV333" s="439"/>
      <c r="AW333" s="439"/>
      <c r="AX333" s="440"/>
      <c r="AY333" s="306"/>
      <c r="AZ333" s="307"/>
      <c r="BA333" s="308"/>
      <c r="BB333" s="434"/>
      <c r="BC333" s="435"/>
      <c r="BD333" s="435"/>
      <c r="BE333" s="436"/>
      <c r="BF333" s="434"/>
      <c r="BG333" s="435"/>
      <c r="BH333" s="435"/>
      <c r="BI333" s="436"/>
      <c r="BJ333" s="306"/>
      <c r="BK333" s="308"/>
      <c r="BL333" s="434"/>
      <c r="BM333" s="435"/>
      <c r="BN333" s="435"/>
      <c r="BO333" s="436"/>
      <c r="BS333" s="51">
        <f>IF(P333='リスト（削除不可）'!$H$2,'リスト（削除不可）'!$I$2,IF(P333='リスト（削除不可）'!$H$3,'リスト（削除不可）'!$I$3,'リスト（削除不可）'!$I$4))</f>
        <v>0.8666666666666667</v>
      </c>
      <c r="BT333" s="52">
        <f t="shared" si="26"/>
        <v>0</v>
      </c>
      <c r="BU333" s="52">
        <f t="shared" si="27"/>
        <v>0</v>
      </c>
      <c r="BW333" s="53"/>
      <c r="BY333" s="53"/>
      <c r="CF333" s="91"/>
      <c r="CG333" s="91"/>
      <c r="CJ333" s="91"/>
      <c r="CK333" s="91"/>
      <c r="CN333" s="91"/>
      <c r="CO333" s="91"/>
      <c r="CU333" s="91"/>
      <c r="CY333" s="91"/>
      <c r="DC333" s="91"/>
      <c r="DG333" s="91"/>
    </row>
    <row r="334" spans="2:111" s="60" customFormat="1" ht="18" customHeight="1" thickBot="1" x14ac:dyDescent="0.45">
      <c r="C334" s="422"/>
      <c r="D334" s="422"/>
      <c r="E334" s="422"/>
      <c r="F334" s="422"/>
      <c r="G334" s="422"/>
      <c r="H334" s="422"/>
      <c r="I334" s="422"/>
      <c r="J334" s="428"/>
      <c r="K334" s="429"/>
      <c r="L334" s="429"/>
      <c r="M334" s="80"/>
      <c r="N334" s="423"/>
      <c r="O334" s="423"/>
      <c r="P334" s="424"/>
      <c r="Q334" s="425"/>
      <c r="R334" s="425"/>
      <c r="S334" s="426"/>
      <c r="T334" s="405"/>
      <c r="U334" s="405"/>
      <c r="V334" s="405"/>
      <c r="W334" s="427"/>
      <c r="X334" s="420"/>
      <c r="Y334" s="420"/>
      <c r="Z334" s="405"/>
      <c r="AA334" s="405"/>
      <c r="AB334" s="421">
        <f t="shared" si="24"/>
        <v>0</v>
      </c>
      <c r="AC334" s="421"/>
      <c r="AD334" s="421"/>
      <c r="AE334" s="421"/>
      <c r="AF334" s="421"/>
      <c r="AG334" s="56"/>
      <c r="AH334" s="57"/>
      <c r="AI334" s="57"/>
      <c r="AJ334" s="90"/>
      <c r="AK334" s="57"/>
      <c r="AL334" s="405"/>
      <c r="AM334" s="405"/>
      <c r="AN334" s="405"/>
      <c r="AO334" s="405"/>
      <c r="AP334" s="405"/>
      <c r="AQ334" s="405"/>
      <c r="AR334" s="405"/>
      <c r="AS334" s="405"/>
      <c r="AT334" s="406">
        <f t="shared" si="25"/>
        <v>0</v>
      </c>
      <c r="AU334" s="407"/>
      <c r="AV334" s="407"/>
      <c r="AW334" s="407"/>
      <c r="AX334" s="408"/>
      <c r="AY334" s="409"/>
      <c r="AZ334" s="410"/>
      <c r="BA334" s="411"/>
      <c r="BB334" s="402"/>
      <c r="BC334" s="403"/>
      <c r="BD334" s="403"/>
      <c r="BE334" s="404"/>
      <c r="BF334" s="402"/>
      <c r="BG334" s="403"/>
      <c r="BH334" s="403"/>
      <c r="BI334" s="404"/>
      <c r="BJ334" s="409"/>
      <c r="BK334" s="411"/>
      <c r="BL334" s="402"/>
      <c r="BM334" s="403"/>
      <c r="BN334" s="403"/>
      <c r="BO334" s="404"/>
      <c r="BS334" s="51">
        <f>IF(P334='リスト（削除不可）'!$H$2,'リスト（削除不可）'!$I$2,IF(P334='リスト（削除不可）'!$H$3,'リスト（削除不可）'!$I$3,'リスト（削除不可）'!$I$4))</f>
        <v>0.8666666666666667</v>
      </c>
      <c r="BT334" s="52">
        <f t="shared" si="26"/>
        <v>0</v>
      </c>
      <c r="BU334" s="52">
        <f t="shared" si="27"/>
        <v>0</v>
      </c>
      <c r="BW334" s="53"/>
      <c r="BY334" s="53"/>
      <c r="CF334" s="91"/>
      <c r="CG334" s="91"/>
      <c r="CJ334" s="91"/>
      <c r="CK334" s="91"/>
      <c r="CN334" s="91"/>
      <c r="CO334" s="91"/>
      <c r="CU334" s="91"/>
      <c r="CY334" s="91"/>
      <c r="DC334" s="91"/>
      <c r="DG334" s="91"/>
    </row>
    <row r="335" spans="2:111" s="60" customFormat="1" ht="18" customHeight="1" thickTop="1" x14ac:dyDescent="0.4">
      <c r="C335" s="399" t="s">
        <v>8</v>
      </c>
      <c r="D335" s="400"/>
      <c r="E335" s="400"/>
      <c r="F335" s="400"/>
      <c r="G335" s="400"/>
      <c r="H335" s="400"/>
      <c r="I335" s="400"/>
      <c r="J335" s="400"/>
      <c r="K335" s="400"/>
      <c r="L335" s="400"/>
      <c r="M335" s="400"/>
      <c r="N335" s="400"/>
      <c r="O335" s="400"/>
      <c r="P335" s="400"/>
      <c r="Q335" s="400"/>
      <c r="R335" s="400"/>
      <c r="S335" s="401"/>
      <c r="T335" s="415">
        <f>SUM(T329:W334)</f>
        <v>0</v>
      </c>
      <c r="U335" s="415"/>
      <c r="V335" s="416"/>
      <c r="W335" s="417"/>
      <c r="X335" s="418">
        <f>SUM(X329:AA334)</f>
        <v>0</v>
      </c>
      <c r="Y335" s="419"/>
      <c r="Z335" s="416"/>
      <c r="AA335" s="416"/>
      <c r="AB335" s="415">
        <f>SUM(AB329:AB334)</f>
        <v>0</v>
      </c>
      <c r="AC335" s="415"/>
      <c r="AD335" s="415"/>
      <c r="AE335" s="416"/>
      <c r="AF335" s="416"/>
      <c r="AG335" s="395">
        <f>SUM(AG328:AK334)</f>
        <v>0</v>
      </c>
      <c r="AH335" s="396"/>
      <c r="AI335" s="396"/>
      <c r="AJ335" s="396"/>
      <c r="AK335" s="396"/>
      <c r="AL335" s="397">
        <f>SUM(AL328:AO334)</f>
        <v>0</v>
      </c>
      <c r="AM335" s="397"/>
      <c r="AN335" s="397"/>
      <c r="AO335" s="397"/>
      <c r="AP335" s="397">
        <f>SUM(AP328:AS334)</f>
        <v>0</v>
      </c>
      <c r="AQ335" s="397"/>
      <c r="AR335" s="397"/>
      <c r="AS335" s="397"/>
      <c r="AT335" s="396">
        <f>SUM(AT328:AX334)</f>
        <v>0</v>
      </c>
      <c r="AU335" s="396"/>
      <c r="AV335" s="396"/>
      <c r="AW335" s="396"/>
      <c r="AX335" s="398"/>
      <c r="AY335" s="399"/>
      <c r="AZ335" s="400"/>
      <c r="BA335" s="401"/>
      <c r="BB335" s="399"/>
      <c r="BC335" s="400"/>
      <c r="BD335" s="400"/>
      <c r="BE335" s="401"/>
      <c r="BF335" s="399"/>
      <c r="BG335" s="400"/>
      <c r="BH335" s="400"/>
      <c r="BI335" s="401"/>
      <c r="BJ335" s="430"/>
      <c r="BK335" s="431"/>
      <c r="BL335" s="399"/>
      <c r="BM335" s="400"/>
      <c r="BN335" s="400"/>
      <c r="BO335" s="401"/>
      <c r="BS335" s="49"/>
      <c r="BW335" s="53"/>
      <c r="BY335" s="53"/>
      <c r="CF335" s="91"/>
      <c r="CG335" s="91"/>
      <c r="CJ335" s="91"/>
      <c r="CK335" s="91"/>
      <c r="CN335" s="91"/>
      <c r="CO335" s="91"/>
      <c r="CU335" s="91"/>
      <c r="CY335" s="91"/>
      <c r="DC335" s="91"/>
      <c r="DG335" s="91"/>
    </row>
    <row r="336" spans="2:111" s="60" customFormat="1" ht="18" customHeight="1" x14ac:dyDescent="0.4">
      <c r="C336" s="60" t="s">
        <v>432</v>
      </c>
      <c r="D336" s="60" t="s">
        <v>433</v>
      </c>
      <c r="T336" s="2"/>
      <c r="U336" s="2"/>
      <c r="V336" s="2"/>
      <c r="W336" s="2"/>
      <c r="X336" s="2"/>
      <c r="Y336" s="2"/>
      <c r="Z336" s="2"/>
      <c r="AA336" s="2"/>
      <c r="AB336" s="2"/>
      <c r="AC336" s="2"/>
      <c r="AD336" s="2"/>
      <c r="AE336" s="2"/>
      <c r="AF336" s="2"/>
      <c r="AG336" s="2"/>
      <c r="AH336" s="2"/>
      <c r="AI336" s="2"/>
      <c r="BS336" s="394" t="s">
        <v>408</v>
      </c>
      <c r="BT336" s="394"/>
      <c r="BU336" s="61" t="e">
        <f>BV337</f>
        <v>#DIV/0!</v>
      </c>
      <c r="CF336" s="91"/>
      <c r="CG336" s="91"/>
      <c r="CJ336" s="91"/>
      <c r="CK336" s="91"/>
      <c r="CN336" s="91"/>
      <c r="CO336" s="91"/>
      <c r="CU336" s="91"/>
      <c r="CY336" s="91"/>
      <c r="DC336" s="91"/>
      <c r="DG336" s="91"/>
    </row>
    <row r="337" spans="1:111" s="60" customFormat="1" ht="18" customHeight="1" x14ac:dyDescent="0.4">
      <c r="A337" s="5"/>
      <c r="B337" s="5"/>
      <c r="C337" s="5" t="s">
        <v>432</v>
      </c>
      <c r="D337" s="5" t="s">
        <v>461</v>
      </c>
      <c r="E337" s="5"/>
      <c r="F337" s="5"/>
      <c r="G337" s="5"/>
      <c r="H337" s="5"/>
      <c r="I337" s="5"/>
      <c r="J337" s="5"/>
      <c r="K337" s="5"/>
      <c r="L337" s="5"/>
      <c r="M337" s="5"/>
      <c r="N337" s="5"/>
      <c r="O337" s="5"/>
      <c r="P337" s="5"/>
      <c r="Q337" s="5"/>
      <c r="R337" s="5"/>
      <c r="S337" s="5"/>
      <c r="T337" s="40"/>
      <c r="U337" s="40"/>
      <c r="V337" s="40"/>
      <c r="W337" s="40"/>
      <c r="X337" s="40"/>
      <c r="Y337" s="40"/>
      <c r="Z337" s="40"/>
      <c r="AA337" s="40"/>
      <c r="AB337" s="40"/>
      <c r="AC337" s="40"/>
      <c r="AD337" s="40"/>
      <c r="AE337" s="40"/>
      <c r="AF337" s="40"/>
      <c r="AG337" s="40"/>
      <c r="AH337" s="40"/>
      <c r="AI337" s="40"/>
      <c r="AJ337" s="5"/>
      <c r="AK337" s="5"/>
      <c r="AL337" s="5"/>
      <c r="AM337" s="5"/>
      <c r="AN337" s="5"/>
      <c r="AO337" s="5"/>
      <c r="AP337" s="5"/>
      <c r="AQ337" s="5"/>
      <c r="AR337" s="5"/>
      <c r="AS337" s="5"/>
      <c r="BT337" s="52">
        <f>INT(AB335*10/110)</f>
        <v>0</v>
      </c>
      <c r="BU337" s="52" t="e">
        <f>AL335/(AB335-X335)</f>
        <v>#DIV/0!</v>
      </c>
      <c r="BV337" s="52" t="e">
        <f>INT(BT337*BU337)</f>
        <v>#DIV/0!</v>
      </c>
      <c r="CF337" s="91"/>
      <c r="CG337" s="91"/>
      <c r="CJ337" s="91"/>
      <c r="CK337" s="91"/>
      <c r="CN337" s="91"/>
      <c r="CO337" s="91"/>
      <c r="CU337" s="91"/>
      <c r="CY337" s="91"/>
      <c r="DC337" s="91"/>
      <c r="DG337" s="91"/>
    </row>
    <row r="338" spans="1:111" s="91" customFormat="1" ht="18" customHeight="1" x14ac:dyDescent="0.4">
      <c r="A338" s="92"/>
      <c r="B338" s="92"/>
      <c r="C338" s="87" t="s">
        <v>432</v>
      </c>
      <c r="D338" s="92" t="s">
        <v>470</v>
      </c>
      <c r="E338" s="92"/>
      <c r="F338" s="92"/>
      <c r="G338" s="92"/>
      <c r="H338" s="92"/>
      <c r="I338" s="92"/>
      <c r="J338" s="92"/>
      <c r="K338" s="92"/>
      <c r="L338" s="92"/>
      <c r="M338" s="92"/>
      <c r="N338" s="92"/>
      <c r="O338" s="92"/>
      <c r="P338" s="92"/>
      <c r="Q338" s="92"/>
      <c r="R338" s="92"/>
      <c r="S338" s="92"/>
      <c r="T338" s="94"/>
      <c r="U338" s="94"/>
      <c r="V338" s="94"/>
      <c r="W338" s="94"/>
      <c r="X338" s="94"/>
      <c r="Y338" s="94"/>
      <c r="Z338" s="94"/>
      <c r="AA338" s="94"/>
      <c r="AB338" s="94"/>
      <c r="AC338" s="94"/>
      <c r="AD338" s="94"/>
      <c r="AE338" s="94"/>
      <c r="AF338" s="94"/>
      <c r="AG338" s="94"/>
      <c r="AH338" s="94"/>
      <c r="AI338" s="94"/>
      <c r="AJ338" s="92"/>
      <c r="AK338" s="92"/>
      <c r="AL338" s="92"/>
      <c r="AM338" s="92"/>
      <c r="AN338" s="92"/>
      <c r="AO338" s="92"/>
      <c r="AP338" s="92"/>
      <c r="AQ338" s="92"/>
      <c r="AR338" s="92"/>
      <c r="AS338" s="92"/>
      <c r="BT338" s="93"/>
      <c r="BU338" s="93"/>
      <c r="BV338" s="93"/>
    </row>
    <row r="339" spans="1:111" s="91" customFormat="1" ht="18" customHeight="1" x14ac:dyDescent="0.4">
      <c r="A339" s="92"/>
      <c r="B339" s="92"/>
      <c r="C339" s="87"/>
      <c r="D339" s="92" t="s">
        <v>468</v>
      </c>
      <c r="E339" s="92"/>
      <c r="F339" s="92"/>
      <c r="G339" s="92"/>
      <c r="H339" s="92"/>
      <c r="I339" s="92"/>
      <c r="J339" s="92"/>
      <c r="K339" s="92"/>
      <c r="L339" s="92"/>
      <c r="M339" s="92"/>
      <c r="N339" s="92"/>
      <c r="O339" s="92"/>
      <c r="P339" s="92"/>
      <c r="Q339" s="92"/>
      <c r="R339" s="92"/>
      <c r="S339" s="92"/>
      <c r="T339" s="94"/>
      <c r="U339" s="94"/>
      <c r="V339" s="94"/>
      <c r="W339" s="94"/>
      <c r="X339" s="94"/>
      <c r="Y339" s="94"/>
      <c r="Z339" s="94"/>
      <c r="AA339" s="94"/>
      <c r="AB339" s="94"/>
      <c r="AC339" s="94"/>
      <c r="AD339" s="94"/>
      <c r="AE339" s="94"/>
      <c r="AF339" s="94"/>
      <c r="AG339" s="94"/>
      <c r="AH339" s="94"/>
      <c r="AI339" s="94"/>
      <c r="AJ339" s="92"/>
      <c r="AK339" s="92"/>
      <c r="AL339" s="92"/>
      <c r="AM339" s="92"/>
      <c r="AN339" s="92"/>
      <c r="AO339" s="92"/>
      <c r="AP339" s="92"/>
      <c r="AQ339" s="92"/>
      <c r="AR339" s="92"/>
      <c r="AS339" s="92"/>
      <c r="BT339" s="93"/>
      <c r="BU339" s="93"/>
      <c r="BV339" s="93"/>
    </row>
    <row r="340" spans="1:111" s="60" customFormat="1" ht="18" customHeight="1" x14ac:dyDescent="0.4">
      <c r="A340" s="5"/>
      <c r="B340" s="5"/>
      <c r="C340" s="92" t="s">
        <v>432</v>
      </c>
      <c r="D340" s="92" t="s">
        <v>434</v>
      </c>
      <c r="E340" s="92"/>
      <c r="F340" s="92"/>
      <c r="G340" s="92"/>
      <c r="H340" s="92"/>
      <c r="I340" s="92"/>
      <c r="J340" s="92"/>
      <c r="K340" s="92"/>
      <c r="L340" s="92"/>
      <c r="M340" s="92"/>
      <c r="N340" s="92"/>
      <c r="O340" s="92"/>
      <c r="P340" s="5"/>
      <c r="Q340" s="5"/>
      <c r="R340" s="5"/>
      <c r="S340" s="5"/>
      <c r="T340" s="40"/>
      <c r="U340" s="40"/>
      <c r="V340" s="40"/>
      <c r="W340" s="40"/>
      <c r="X340" s="40"/>
      <c r="Y340" s="40"/>
      <c r="Z340" s="5"/>
      <c r="AA340" s="5"/>
      <c r="AB340" s="5"/>
      <c r="AC340" s="5"/>
      <c r="AD340" s="5"/>
      <c r="AE340" s="5"/>
      <c r="AF340" s="5"/>
      <c r="AG340" s="5"/>
      <c r="AH340" s="5"/>
      <c r="AI340" s="5"/>
      <c r="AJ340" s="5"/>
      <c r="AK340" s="5"/>
      <c r="AL340" s="5"/>
      <c r="AM340" s="5"/>
      <c r="AN340" s="5"/>
      <c r="AO340" s="5"/>
      <c r="AP340" s="5"/>
      <c r="AQ340" s="5"/>
      <c r="AR340" s="5"/>
      <c r="AS340" s="5"/>
      <c r="CF340" s="91"/>
      <c r="CG340" s="91"/>
      <c r="CJ340" s="91"/>
      <c r="CK340" s="91"/>
      <c r="CN340" s="91"/>
      <c r="CO340" s="91"/>
      <c r="CU340" s="91"/>
      <c r="CY340" s="91"/>
      <c r="DC340" s="91"/>
      <c r="DG340" s="91"/>
    </row>
    <row r="341" spans="1:111" s="60" customFormat="1" ht="18" customHeight="1" x14ac:dyDescent="0.4">
      <c r="A341" s="5"/>
      <c r="B341" s="5"/>
      <c r="C341" s="92" t="s">
        <v>432</v>
      </c>
      <c r="D341" s="92" t="s">
        <v>435</v>
      </c>
      <c r="E341" s="92"/>
      <c r="F341" s="92"/>
      <c r="G341" s="92"/>
      <c r="H341" s="92"/>
      <c r="I341" s="92"/>
      <c r="J341" s="92"/>
      <c r="K341" s="92"/>
      <c r="L341" s="92"/>
      <c r="M341" s="92"/>
      <c r="N341" s="92"/>
      <c r="O341" s="92"/>
      <c r="P341" s="5"/>
      <c r="Q341" s="5"/>
      <c r="R341" s="5"/>
      <c r="S341" s="5"/>
      <c r="T341" s="40"/>
      <c r="U341" s="40"/>
      <c r="V341" s="40"/>
      <c r="W341" s="40"/>
      <c r="X341" s="40"/>
      <c r="Y341" s="40"/>
      <c r="Z341" s="5"/>
      <c r="AA341" s="5"/>
      <c r="AB341" s="5"/>
      <c r="AC341" s="5"/>
      <c r="AD341" s="5"/>
      <c r="AE341" s="5"/>
      <c r="AF341" s="5"/>
      <c r="AG341" s="5"/>
      <c r="AH341" s="5"/>
      <c r="AI341" s="5"/>
      <c r="AJ341" s="5"/>
      <c r="AK341" s="5"/>
      <c r="AL341" s="5"/>
      <c r="AM341" s="5"/>
      <c r="AN341" s="5"/>
      <c r="AO341" s="5"/>
      <c r="AP341" s="5"/>
      <c r="AQ341" s="5"/>
      <c r="AR341" s="5"/>
      <c r="AS341" s="5"/>
      <c r="CF341" s="91"/>
      <c r="CG341" s="91"/>
      <c r="CJ341" s="91"/>
      <c r="CK341" s="91"/>
      <c r="CN341" s="91"/>
      <c r="CO341" s="91"/>
      <c r="CU341" s="91"/>
      <c r="CY341" s="91"/>
      <c r="DC341" s="91"/>
      <c r="DG341" s="91"/>
    </row>
    <row r="342" spans="1:111" s="60" customFormat="1" ht="18" customHeight="1" x14ac:dyDescent="0.4">
      <c r="A342" s="5"/>
      <c r="B342" s="5"/>
      <c r="C342" s="92"/>
      <c r="D342" s="92" t="s">
        <v>436</v>
      </c>
      <c r="E342" s="92"/>
      <c r="F342" s="92"/>
      <c r="G342" s="92"/>
      <c r="H342" s="92"/>
      <c r="I342" s="92"/>
      <c r="J342" s="92"/>
      <c r="K342" s="92"/>
      <c r="L342" s="92"/>
      <c r="M342" s="92"/>
      <c r="N342" s="92"/>
      <c r="O342" s="92"/>
      <c r="P342" s="5"/>
      <c r="Q342" s="5"/>
      <c r="R342" s="5"/>
      <c r="S342" s="5"/>
      <c r="T342" s="40"/>
      <c r="U342" s="40"/>
      <c r="V342" s="40"/>
      <c r="W342" s="40"/>
      <c r="X342" s="40"/>
      <c r="Y342" s="40"/>
      <c r="Z342" s="5"/>
      <c r="AA342" s="5"/>
      <c r="AB342" s="5"/>
      <c r="AC342" s="5"/>
      <c r="AD342" s="5"/>
      <c r="AE342" s="5"/>
      <c r="AF342" s="5"/>
      <c r="AG342" s="5"/>
      <c r="AH342" s="5"/>
      <c r="AI342" s="5"/>
      <c r="AJ342" s="5"/>
      <c r="AK342" s="5"/>
      <c r="AL342" s="5"/>
      <c r="AM342" s="5"/>
      <c r="AN342" s="5"/>
      <c r="AO342" s="5"/>
      <c r="AP342" s="5"/>
      <c r="AQ342" s="5"/>
      <c r="AR342" s="5"/>
      <c r="AS342" s="5"/>
      <c r="CF342" s="91"/>
      <c r="CG342" s="91"/>
      <c r="CJ342" s="91"/>
      <c r="CK342" s="91"/>
      <c r="CN342" s="91"/>
      <c r="CO342" s="91"/>
      <c r="CU342" s="91"/>
      <c r="CY342" s="91"/>
      <c r="DC342" s="91"/>
      <c r="DG342" s="91"/>
    </row>
    <row r="343" spans="1:111" s="60" customFormat="1" x14ac:dyDescent="0.4">
      <c r="CF343" s="91"/>
      <c r="CG343" s="91"/>
      <c r="CJ343" s="91"/>
      <c r="CK343" s="91"/>
      <c r="CN343" s="91"/>
      <c r="CO343" s="91"/>
      <c r="CU343" s="91"/>
      <c r="CY343" s="91"/>
      <c r="DC343" s="91"/>
      <c r="DG343" s="91"/>
    </row>
    <row r="344" spans="1:111" s="91" customFormat="1" ht="16.5" x14ac:dyDescent="0.4">
      <c r="A344" s="27" t="s">
        <v>393</v>
      </c>
    </row>
    <row r="345" spans="1:111" s="91" customFormat="1" x14ac:dyDescent="0.4"/>
    <row r="346" spans="1:111" s="60" customFormat="1" ht="18" customHeight="1" x14ac:dyDescent="0.4">
      <c r="B346" s="340" t="s">
        <v>300</v>
      </c>
      <c r="C346" s="341"/>
      <c r="D346" s="341"/>
      <c r="E346" s="341"/>
      <c r="F346" s="342"/>
      <c r="G346" s="349" t="str">
        <f>IF(ISBLANK('別紙B-1　総括表'!H3),"",'別紙B-1　総括表'!H3)</f>
        <v/>
      </c>
      <c r="H346" s="351"/>
      <c r="I346" s="351"/>
      <c r="J346" s="351"/>
      <c r="K346" s="351"/>
      <c r="L346" s="351"/>
      <c r="M346" s="351"/>
      <c r="N346" s="350"/>
      <c r="P346" s="362" t="str">
        <f>IF(ISBLANK(G346),"",IF(G346="変更","※変更箇所朱書き",""))</f>
        <v/>
      </c>
      <c r="Q346" s="362"/>
      <c r="R346" s="362"/>
      <c r="S346" s="362"/>
      <c r="T346" s="362"/>
      <c r="CF346" s="91"/>
      <c r="CG346" s="91"/>
      <c r="CJ346" s="91"/>
      <c r="CK346" s="91"/>
      <c r="CN346" s="91"/>
      <c r="CO346" s="91"/>
      <c r="CU346" s="91"/>
      <c r="CY346" s="91"/>
      <c r="DC346" s="91"/>
      <c r="DG346" s="91"/>
    </row>
    <row r="347" spans="1:111" s="60" customFormat="1" x14ac:dyDescent="0.4">
      <c r="CF347" s="91"/>
      <c r="CG347" s="91"/>
      <c r="CJ347" s="91"/>
      <c r="CK347" s="91"/>
      <c r="CN347" s="91"/>
      <c r="CO347" s="91"/>
      <c r="CU347" s="91"/>
      <c r="CY347" s="91"/>
      <c r="DC347" s="91"/>
      <c r="DG347" s="91"/>
    </row>
    <row r="348" spans="1:111" s="60" customFormat="1" ht="23.25" x14ac:dyDescent="0.4">
      <c r="B348" s="91"/>
      <c r="C348" s="151"/>
      <c r="D348" s="151"/>
      <c r="E348" s="151"/>
      <c r="F348" s="151"/>
      <c r="G348" s="151"/>
      <c r="H348" s="151"/>
      <c r="I348" s="151"/>
      <c r="J348" s="151"/>
      <c r="K348" s="151"/>
      <c r="L348" s="151"/>
      <c r="M348" s="151"/>
      <c r="N348" s="375" t="str">
        <f>'別紙B-1　総括表'!$N$6</f>
        <v>令和８年度</v>
      </c>
      <c r="O348" s="375"/>
      <c r="P348" s="375"/>
      <c r="Q348" s="375"/>
      <c r="R348" s="375"/>
      <c r="S348" s="375"/>
      <c r="T348" s="375"/>
      <c r="U348" s="375"/>
      <c r="V348" s="538" t="str">
        <f>'別紙B-1　総括表'!$V$6</f>
        <v>さが園芸888整備支援事業　実施計画書</v>
      </c>
      <c r="W348" s="538"/>
      <c r="X348" s="538"/>
      <c r="Y348" s="538"/>
      <c r="Z348" s="538"/>
      <c r="AA348" s="538"/>
      <c r="AB348" s="538"/>
      <c r="AC348" s="538"/>
      <c r="AD348" s="538"/>
      <c r="AE348" s="538"/>
      <c r="AF348" s="538"/>
      <c r="AG348" s="538"/>
      <c r="AH348" s="538"/>
      <c r="AI348" s="538"/>
      <c r="AJ348" s="538"/>
      <c r="AK348" s="538"/>
      <c r="AL348" s="538"/>
      <c r="AM348" s="538"/>
      <c r="AN348" s="538"/>
      <c r="AO348" s="538"/>
      <c r="AP348" s="480" t="s">
        <v>711</v>
      </c>
      <c r="AQ348" s="480"/>
      <c r="AR348" s="480"/>
      <c r="AS348" s="480"/>
      <c r="AT348" s="480"/>
      <c r="AU348" s="480"/>
      <c r="AV348" s="480"/>
      <c r="AW348" s="480"/>
      <c r="AX348" s="480"/>
      <c r="AY348" s="480"/>
      <c r="AZ348" s="480"/>
      <c r="BA348" s="480"/>
      <c r="BB348" s="480"/>
      <c r="BC348" s="480"/>
      <c r="BD348" s="480"/>
      <c r="BE348" s="480"/>
      <c r="BF348" s="480"/>
      <c r="BG348" s="480"/>
      <c r="BH348" s="480"/>
      <c r="BI348" s="480"/>
      <c r="BJ348" s="480"/>
      <c r="BK348" s="480"/>
      <c r="BL348" s="480"/>
      <c r="BM348" s="151"/>
      <c r="BN348" s="151"/>
      <c r="BO348" s="151"/>
      <c r="BP348" s="151"/>
      <c r="BQ348" s="151"/>
      <c r="CF348" s="91"/>
      <c r="CG348" s="91"/>
      <c r="CJ348" s="91"/>
      <c r="CK348" s="91"/>
      <c r="CN348" s="91"/>
      <c r="CO348" s="91"/>
      <c r="CU348" s="91"/>
      <c r="CY348" s="91"/>
      <c r="DC348" s="91"/>
      <c r="DG348" s="91"/>
    </row>
    <row r="349" spans="1:111" s="60" customFormat="1" ht="14.25" customHeight="1" x14ac:dyDescent="0.4">
      <c r="CF349" s="91"/>
      <c r="CG349" s="91"/>
      <c r="CJ349" s="91"/>
      <c r="CK349" s="91"/>
      <c r="CN349" s="91"/>
      <c r="CO349" s="91"/>
      <c r="CU349" s="91"/>
      <c r="CY349" s="91"/>
      <c r="DC349" s="91"/>
      <c r="DG349" s="91"/>
    </row>
    <row r="350" spans="1:111" s="60" customFormat="1" ht="28.5" customHeight="1" x14ac:dyDescent="0.4">
      <c r="B350" s="340" t="s">
        <v>0</v>
      </c>
      <c r="C350" s="341"/>
      <c r="D350" s="341"/>
      <c r="E350" s="341"/>
      <c r="F350" s="342"/>
      <c r="G350" s="349" t="str">
        <f>IF(ISBLANK('別紙B-1　総括表'!H9),"",'別紙B-1　総括表'!H9)</f>
        <v/>
      </c>
      <c r="H350" s="351"/>
      <c r="I350" s="351"/>
      <c r="J350" s="351"/>
      <c r="K350" s="351"/>
      <c r="L350" s="351"/>
      <c r="M350" s="351"/>
      <c r="N350" s="350"/>
      <c r="P350" s="340" t="s">
        <v>151</v>
      </c>
      <c r="Q350" s="341"/>
      <c r="R350" s="341"/>
      <c r="S350" s="341"/>
      <c r="T350" s="342"/>
      <c r="U350" s="487" t="str">
        <f>IF(ISBLANK('別紙B-1　総括表'!H10),"",'別紙B-1　総括表'!H10)</f>
        <v/>
      </c>
      <c r="V350" s="488"/>
      <c r="W350" s="488"/>
      <c r="X350" s="488"/>
      <c r="Y350" s="488"/>
      <c r="Z350" s="489" t="s">
        <v>447</v>
      </c>
      <c r="AA350" s="489"/>
      <c r="AB350" s="490"/>
      <c r="AC350" s="26"/>
      <c r="AD350" s="316" t="s">
        <v>1</v>
      </c>
      <c r="AE350" s="316"/>
      <c r="AF350" s="316"/>
      <c r="AG350" s="316"/>
      <c r="AH350" s="316"/>
      <c r="AI350" s="349" t="str">
        <f>IF(ISBLANK('別紙B-1　総括表'!V10),"",'別紙B-1　総括表'!V10)</f>
        <v/>
      </c>
      <c r="AJ350" s="351"/>
      <c r="AK350" s="351"/>
      <c r="AL350" s="351"/>
      <c r="AM350" s="351"/>
      <c r="AN350" s="351"/>
      <c r="AO350" s="351"/>
      <c r="AP350" s="351"/>
      <c r="AQ350" s="351"/>
      <c r="AR350" s="351"/>
      <c r="AS350" s="351"/>
      <c r="AT350" s="350"/>
      <c r="CF350" s="91"/>
      <c r="CG350" s="91"/>
      <c r="CJ350" s="91"/>
      <c r="CK350" s="91"/>
      <c r="CN350" s="91"/>
      <c r="CO350" s="91"/>
      <c r="CU350" s="91"/>
      <c r="CY350" s="91"/>
      <c r="DC350" s="91"/>
      <c r="DG350" s="91"/>
    </row>
    <row r="351" spans="1:111" s="60" customFormat="1" ht="28.5" customHeight="1" x14ac:dyDescent="0.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42"/>
      <c r="AE351" s="42"/>
      <c r="AF351" s="42"/>
      <c r="AG351" s="42"/>
      <c r="AH351" s="42"/>
      <c r="AI351" s="59"/>
      <c r="AJ351" s="59"/>
      <c r="AK351" s="59"/>
      <c r="AL351" s="59"/>
      <c r="AM351" s="59"/>
      <c r="AN351" s="59"/>
      <c r="AO351" s="59"/>
      <c r="AP351" s="59"/>
      <c r="AQ351" s="59"/>
      <c r="AR351" s="59"/>
      <c r="AS351" s="59"/>
      <c r="AT351" s="59"/>
      <c r="AU351" s="59"/>
      <c r="CF351" s="91"/>
      <c r="CG351" s="91"/>
      <c r="CJ351" s="91"/>
      <c r="CK351" s="91"/>
      <c r="CN351" s="91"/>
      <c r="CO351" s="91"/>
      <c r="CU351" s="91"/>
      <c r="CY351" s="91"/>
      <c r="DC351" s="91"/>
      <c r="DG351" s="91"/>
    </row>
    <row r="352" spans="1:111" s="60" customFormat="1" ht="11.25" customHeight="1" x14ac:dyDescent="0.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5"/>
      <c r="AW352" s="55"/>
      <c r="AX352" s="55"/>
      <c r="AY352" s="55"/>
      <c r="AZ352" s="55"/>
      <c r="BA352" s="55"/>
      <c r="BB352" s="55"/>
      <c r="BC352" s="55"/>
      <c r="BD352" s="55"/>
      <c r="BE352" s="55"/>
      <c r="BF352" s="55"/>
      <c r="BG352" s="55"/>
      <c r="BH352" s="55"/>
      <c r="BI352" s="55"/>
      <c r="BJ352" s="55"/>
      <c r="BK352" s="55"/>
      <c r="BL352" s="68"/>
      <c r="BM352" s="68"/>
      <c r="BN352" s="55"/>
      <c r="BO352" s="55"/>
      <c r="BP352" s="55"/>
      <c r="BQ352" s="55"/>
      <c r="BR352" s="55"/>
      <c r="CF352" s="91"/>
      <c r="CG352" s="91"/>
      <c r="CJ352" s="91"/>
      <c r="CK352" s="91"/>
      <c r="CN352" s="91"/>
      <c r="CO352" s="91"/>
      <c r="CU352" s="91"/>
      <c r="CY352" s="91"/>
      <c r="DC352" s="91"/>
      <c r="DG352" s="91"/>
    </row>
    <row r="353" spans="2:111" s="60" customFormat="1" ht="21.75" customHeight="1" x14ac:dyDescent="0.4">
      <c r="B353" s="8" t="s">
        <v>387</v>
      </c>
      <c r="CF353" s="91"/>
      <c r="CG353" s="91"/>
      <c r="CJ353" s="91"/>
      <c r="CK353" s="91"/>
      <c r="CN353" s="91"/>
      <c r="CO353" s="91"/>
      <c r="CU353" s="91"/>
      <c r="CY353" s="91"/>
      <c r="DC353" s="91"/>
      <c r="DG353" s="91"/>
    </row>
    <row r="354" spans="2:111" s="60" customFormat="1" ht="18.75" customHeight="1" x14ac:dyDescent="0.4">
      <c r="C354" s="316" t="s">
        <v>187</v>
      </c>
      <c r="D354" s="316"/>
      <c r="E354" s="316"/>
      <c r="F354" s="316"/>
      <c r="G354" s="316"/>
      <c r="H354" s="316"/>
      <c r="I354" s="316"/>
      <c r="J354" s="316"/>
      <c r="K354" s="316"/>
      <c r="L354" s="316"/>
      <c r="N354" s="336" t="s">
        <v>314</v>
      </c>
      <c r="O354" s="337"/>
      <c r="P354" s="337"/>
      <c r="Q354" s="325" t="s">
        <v>315</v>
      </c>
      <c r="R354" s="326"/>
      <c r="S354" s="326"/>
      <c r="T354" s="326"/>
      <c r="U354" s="326"/>
      <c r="V354" s="326"/>
      <c r="W354" s="326"/>
      <c r="X354" s="326"/>
      <c r="Y354" s="326"/>
      <c r="Z354" s="327"/>
      <c r="AA354" s="325" t="s">
        <v>316</v>
      </c>
      <c r="AB354" s="326"/>
      <c r="AC354" s="326"/>
      <c r="AD354" s="326"/>
      <c r="AE354" s="326"/>
      <c r="AF354" s="326"/>
      <c r="AG354" s="327"/>
      <c r="AI354" s="448" t="s">
        <v>303</v>
      </c>
      <c r="AJ354" s="448"/>
      <c r="AK354" s="448"/>
      <c r="AL354" s="448"/>
      <c r="AM354" s="448"/>
      <c r="AN354" s="448"/>
      <c r="AO354" s="448"/>
      <c r="AP354" s="448"/>
      <c r="CF354" s="91"/>
      <c r="CG354" s="91"/>
      <c r="CJ354" s="91"/>
      <c r="CK354" s="91"/>
      <c r="CN354" s="91"/>
      <c r="CO354" s="91"/>
      <c r="CU354" s="91"/>
      <c r="CY354" s="91"/>
      <c r="DC354" s="91"/>
      <c r="DG354" s="91"/>
    </row>
    <row r="355" spans="2:111" s="60" customFormat="1" ht="18" customHeight="1" x14ac:dyDescent="0.4">
      <c r="C355" s="321"/>
      <c r="D355" s="321"/>
      <c r="E355" s="321"/>
      <c r="F355" s="321"/>
      <c r="G355" s="321"/>
      <c r="H355" s="321"/>
      <c r="I355" s="321"/>
      <c r="J355" s="321"/>
      <c r="K355" s="321"/>
      <c r="L355" s="321"/>
      <c r="N355" s="338"/>
      <c r="O355" s="339"/>
      <c r="P355" s="339"/>
      <c r="Q355" s="491" t="str">
        <f>IF(ISBLANK('別紙B-1　総括表'!AY10),"",'別紙B-1　総括表'!AY10)</f>
        <v/>
      </c>
      <c r="R355" s="492"/>
      <c r="S355" s="492"/>
      <c r="T355" s="492"/>
      <c r="U355" s="492"/>
      <c r="V355" s="492"/>
      <c r="W355" s="492"/>
      <c r="X355" s="492"/>
      <c r="Y355" s="492"/>
      <c r="Z355" s="493"/>
      <c r="AA355" s="491" t="str">
        <f>IF(ISBLANK('別紙B-1　総括表'!BI10),"",'別紙B-1　総括表'!BI10)</f>
        <v/>
      </c>
      <c r="AB355" s="492"/>
      <c r="AC355" s="492"/>
      <c r="AD355" s="492"/>
      <c r="AE355" s="492"/>
      <c r="AF355" s="492"/>
      <c r="AG355" s="493"/>
      <c r="AI355" s="361"/>
      <c r="AJ355" s="361"/>
      <c r="AK355" s="361"/>
      <c r="AL355" s="361"/>
      <c r="AM355" s="361"/>
      <c r="AN355" s="361"/>
      <c r="AO355" s="361"/>
      <c r="AP355" s="361"/>
      <c r="CF355" s="91"/>
      <c r="CG355" s="91"/>
      <c r="CJ355" s="91"/>
      <c r="CK355" s="91"/>
      <c r="CN355" s="91"/>
      <c r="CO355" s="91"/>
      <c r="CU355" s="91"/>
      <c r="CY355" s="91"/>
      <c r="DC355" s="91"/>
      <c r="DG355" s="91"/>
    </row>
    <row r="356" spans="2:111" s="60" customFormat="1" ht="17.25" customHeight="1" x14ac:dyDescent="0.4">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CF356" s="91"/>
      <c r="CG356" s="91"/>
      <c r="CJ356" s="91"/>
      <c r="CK356" s="91"/>
      <c r="CN356" s="91"/>
      <c r="CO356" s="91"/>
      <c r="CU356" s="91"/>
      <c r="CY356" s="91"/>
      <c r="DC356" s="91"/>
      <c r="DG356" s="91"/>
    </row>
    <row r="357" spans="2:111" s="60" customFormat="1" ht="20.25" customHeight="1" x14ac:dyDescent="0.4">
      <c r="C357" s="336" t="s">
        <v>305</v>
      </c>
      <c r="D357" s="337"/>
      <c r="E357" s="337"/>
      <c r="F357" s="337"/>
      <c r="G357" s="337"/>
      <c r="H357" s="337"/>
      <c r="I357" s="337"/>
      <c r="J357" s="337"/>
      <c r="K357" s="337"/>
      <c r="L357" s="337"/>
      <c r="M357" s="337"/>
      <c r="N357" s="461"/>
      <c r="O357" s="336" t="s">
        <v>437</v>
      </c>
      <c r="P357" s="337"/>
      <c r="Q357" s="337"/>
      <c r="R357" s="337"/>
      <c r="S357" s="337"/>
      <c r="T357" s="337"/>
      <c r="U357" s="337"/>
      <c r="V357" s="337"/>
      <c r="W357" s="337"/>
      <c r="X357" s="337"/>
      <c r="Y357" s="337"/>
      <c r="Z357" s="461"/>
      <c r="AA357" s="28"/>
      <c r="CF357" s="91"/>
      <c r="CG357" s="91"/>
      <c r="CJ357" s="91"/>
      <c r="CK357" s="91"/>
      <c r="CN357" s="91"/>
      <c r="CO357" s="91"/>
      <c r="CU357" s="91"/>
      <c r="CY357" s="91"/>
      <c r="DC357" s="91"/>
      <c r="DG357" s="91"/>
    </row>
    <row r="358" spans="2:111" s="60" customFormat="1" ht="20.25" customHeight="1" x14ac:dyDescent="0.4">
      <c r="C358" s="338"/>
      <c r="D358" s="339"/>
      <c r="E358" s="339"/>
      <c r="F358" s="339"/>
      <c r="G358" s="339"/>
      <c r="H358" s="339"/>
      <c r="I358" s="339"/>
      <c r="J358" s="339"/>
      <c r="K358" s="339"/>
      <c r="L358" s="339"/>
      <c r="M358" s="339"/>
      <c r="N358" s="462"/>
      <c r="O358" s="338"/>
      <c r="P358" s="339"/>
      <c r="Q358" s="339"/>
      <c r="R358" s="339"/>
      <c r="S358" s="339"/>
      <c r="T358" s="339"/>
      <c r="U358" s="339"/>
      <c r="V358" s="339"/>
      <c r="W358" s="339"/>
      <c r="X358" s="339"/>
      <c r="Y358" s="339"/>
      <c r="Z358" s="462"/>
      <c r="AA358" s="28"/>
      <c r="CF358" s="91"/>
      <c r="CG358" s="91"/>
      <c r="CJ358" s="91"/>
      <c r="CK358" s="91"/>
      <c r="CN358" s="91"/>
      <c r="CO358" s="91"/>
      <c r="CU358" s="91"/>
      <c r="CY358" s="91"/>
      <c r="DC358" s="91"/>
      <c r="DG358" s="91"/>
    </row>
    <row r="359" spans="2:111" s="60" customFormat="1" ht="20.25" customHeight="1" x14ac:dyDescent="0.4">
      <c r="C359" s="434"/>
      <c r="D359" s="435"/>
      <c r="E359" s="435"/>
      <c r="F359" s="435"/>
      <c r="G359" s="435"/>
      <c r="H359" s="435"/>
      <c r="I359" s="435"/>
      <c r="J359" s="435"/>
      <c r="K359" s="435"/>
      <c r="L359" s="435"/>
      <c r="M359" s="435"/>
      <c r="N359" s="436"/>
      <c r="O359" s="463"/>
      <c r="P359" s="321"/>
      <c r="Q359" s="321"/>
      <c r="R359" s="321"/>
      <c r="S359" s="321"/>
      <c r="T359" s="321"/>
      <c r="U359" s="321"/>
      <c r="V359" s="321"/>
      <c r="W359" s="321"/>
      <c r="X359" s="321"/>
      <c r="Y359" s="321"/>
      <c r="Z359" s="321"/>
      <c r="AA359" s="26"/>
      <c r="CF359" s="91"/>
      <c r="CG359" s="91"/>
      <c r="CJ359" s="91"/>
      <c r="CK359" s="91"/>
      <c r="CN359" s="91"/>
      <c r="CO359" s="91"/>
      <c r="CU359" s="91"/>
      <c r="CY359" s="91"/>
      <c r="DC359" s="91"/>
      <c r="DG359" s="91"/>
    </row>
    <row r="360" spans="2:111" s="60" customFormat="1" ht="18" customHeight="1" x14ac:dyDescent="0.4">
      <c r="C360" s="58"/>
      <c r="D360" s="58"/>
      <c r="E360" s="58"/>
      <c r="F360" s="58"/>
      <c r="G360" s="58"/>
      <c r="H360" s="58"/>
      <c r="I360" s="58"/>
      <c r="J360" s="58"/>
      <c r="K360" s="58"/>
      <c r="L360" s="58"/>
      <c r="M360" s="58"/>
      <c r="N360" s="58"/>
      <c r="O360" s="58"/>
      <c r="AZ360" s="2"/>
      <c r="CF360" s="91"/>
      <c r="CG360" s="91"/>
      <c r="CJ360" s="91"/>
      <c r="CK360" s="91"/>
      <c r="CN360" s="91"/>
      <c r="CO360" s="91"/>
      <c r="CU360" s="91"/>
      <c r="CY360" s="91"/>
      <c r="DC360" s="91"/>
      <c r="DG360" s="91"/>
    </row>
    <row r="361" spans="2:111" s="60" customFormat="1" ht="21.75" customHeight="1" x14ac:dyDescent="0.4">
      <c r="B361" s="8" t="s">
        <v>385</v>
      </c>
      <c r="CF361" s="91"/>
      <c r="CG361" s="91"/>
      <c r="CJ361" s="91"/>
      <c r="CK361" s="91"/>
      <c r="CN361" s="91"/>
      <c r="CO361" s="91"/>
      <c r="CU361" s="91"/>
      <c r="CY361" s="91"/>
      <c r="DC361" s="91"/>
      <c r="DG361" s="91"/>
    </row>
    <row r="362" spans="2:111" s="60" customFormat="1" ht="21.75" customHeight="1" x14ac:dyDescent="0.4">
      <c r="C362" s="340" t="s">
        <v>402</v>
      </c>
      <c r="D362" s="341"/>
      <c r="E362" s="341"/>
      <c r="F362" s="341"/>
      <c r="G362" s="341"/>
      <c r="H362" s="341"/>
      <c r="I362" s="341"/>
      <c r="J362" s="342"/>
      <c r="K362" s="340" t="s">
        <v>302</v>
      </c>
      <c r="L362" s="341"/>
      <c r="M362" s="341"/>
      <c r="N362" s="341"/>
      <c r="O362" s="341"/>
      <c r="P362" s="341"/>
      <c r="Q362" s="341"/>
      <c r="R362" s="341"/>
      <c r="S362" s="341"/>
      <c r="T362" s="341"/>
      <c r="U362" s="341"/>
      <c r="V362" s="341"/>
      <c r="W362" s="341"/>
      <c r="X362" s="341"/>
      <c r="Y362" s="341"/>
      <c r="Z362" s="342"/>
      <c r="AA362" s="468" t="str">
        <f>'別紙B-1　総括表'!AB18</f>
        <v>現状値（令和　年度）</v>
      </c>
      <c r="AB362" s="469"/>
      <c r="AC362" s="469"/>
      <c r="AD362" s="469"/>
      <c r="AE362" s="469"/>
      <c r="AF362" s="469"/>
      <c r="AG362" s="470"/>
      <c r="AH362" s="468" t="str">
        <f>'別紙B-1　総括表'!AI18</f>
        <v>目標値（令和　年度）</v>
      </c>
      <c r="AI362" s="469"/>
      <c r="AJ362" s="469"/>
      <c r="AK362" s="469"/>
      <c r="AL362" s="469"/>
      <c r="AM362" s="469"/>
      <c r="AN362" s="470"/>
      <c r="CF362" s="91"/>
      <c r="CG362" s="91"/>
      <c r="CJ362" s="91"/>
      <c r="CK362" s="91"/>
      <c r="CN362" s="91"/>
      <c r="CO362" s="91"/>
      <c r="CU362" s="91"/>
      <c r="CY362" s="91"/>
      <c r="DC362" s="91"/>
      <c r="DG362" s="91"/>
    </row>
    <row r="363" spans="2:111" s="60" customFormat="1" ht="43.5" customHeight="1" x14ac:dyDescent="0.4">
      <c r="C363" s="349" t="str">
        <f>IF(ISBLANK('別紙B-1　総括表'!D19),"",'別紙B-1　総括表'!D19)</f>
        <v/>
      </c>
      <c r="D363" s="351"/>
      <c r="E363" s="351"/>
      <c r="F363" s="351"/>
      <c r="G363" s="351"/>
      <c r="H363" s="351"/>
      <c r="I363" s="351"/>
      <c r="J363" s="350"/>
      <c r="K363" s="445" t="str">
        <f>IF(ISBLANK('別紙B-1　総括表'!L19),"",'別紙B-1　総括表'!L19)</f>
        <v/>
      </c>
      <c r="L363" s="446"/>
      <c r="M363" s="446"/>
      <c r="N363" s="446"/>
      <c r="O363" s="446"/>
      <c r="P363" s="446"/>
      <c r="Q363" s="446"/>
      <c r="R363" s="446"/>
      <c r="S363" s="446"/>
      <c r="T363" s="446"/>
      <c r="U363" s="446"/>
      <c r="V363" s="446"/>
      <c r="W363" s="446"/>
      <c r="X363" s="446"/>
      <c r="Y363" s="446"/>
      <c r="Z363" s="447"/>
      <c r="AA363" s="312"/>
      <c r="AB363" s="313"/>
      <c r="AC363" s="313"/>
      <c r="AD363" s="313"/>
      <c r="AE363" s="351" t="str">
        <f>IF(ISBLANK('別紙B-1　総括表'!AF19),"",'別紙B-1　総括表'!AF19)</f>
        <v/>
      </c>
      <c r="AF363" s="351"/>
      <c r="AG363" s="350"/>
      <c r="AH363" s="312"/>
      <c r="AI363" s="313"/>
      <c r="AJ363" s="313"/>
      <c r="AK363" s="313"/>
      <c r="AL363" s="351" t="str">
        <f>IF(ISBLANK(AE363),"",AE363)</f>
        <v/>
      </c>
      <c r="AM363" s="351"/>
      <c r="AN363" s="350"/>
      <c r="CF363" s="91"/>
      <c r="CG363" s="91"/>
      <c r="CJ363" s="91"/>
      <c r="CK363" s="91"/>
      <c r="CN363" s="91"/>
      <c r="CO363" s="91"/>
      <c r="CU363" s="91"/>
      <c r="CY363" s="91"/>
      <c r="DC363" s="91"/>
      <c r="DG363" s="91"/>
    </row>
    <row r="364" spans="2:111" s="60" customFormat="1" ht="33.75" hidden="1" customHeight="1" outlineLevel="1" x14ac:dyDescent="0.4">
      <c r="C364" s="349" t="str">
        <f>IF(ISBLANK('別紙B-1　総括表'!D20),"",'別紙B-1　総括表'!D20)</f>
        <v/>
      </c>
      <c r="D364" s="351"/>
      <c r="E364" s="351"/>
      <c r="F364" s="351"/>
      <c r="G364" s="351"/>
      <c r="H364" s="351"/>
      <c r="I364" s="351"/>
      <c r="J364" s="350"/>
      <c r="K364" s="445" t="str">
        <f>IF(ISBLANK('別紙B-1　総括表'!L20),"",'別紙B-1　総括表'!L20)</f>
        <v/>
      </c>
      <c r="L364" s="446"/>
      <c r="M364" s="446"/>
      <c r="N364" s="446"/>
      <c r="O364" s="446"/>
      <c r="P364" s="446"/>
      <c r="Q364" s="446"/>
      <c r="R364" s="446"/>
      <c r="S364" s="446"/>
      <c r="T364" s="446"/>
      <c r="U364" s="446"/>
      <c r="V364" s="446"/>
      <c r="W364" s="446"/>
      <c r="X364" s="446"/>
      <c r="Y364" s="446"/>
      <c r="Z364" s="447"/>
      <c r="AA364" s="312"/>
      <c r="AB364" s="313"/>
      <c r="AC364" s="313"/>
      <c r="AD364" s="313"/>
      <c r="AE364" s="351" t="str">
        <f>IF(ISBLANK('別紙B-1　総括表'!AF20),"",'別紙B-1　総括表'!AF20)</f>
        <v/>
      </c>
      <c r="AF364" s="351"/>
      <c r="AG364" s="350"/>
      <c r="AH364" s="312"/>
      <c r="AI364" s="313"/>
      <c r="AJ364" s="313"/>
      <c r="AK364" s="313"/>
      <c r="AL364" s="351" t="str">
        <f>IF(ISBLANK(AE364),"",AE364)</f>
        <v/>
      </c>
      <c r="AM364" s="351"/>
      <c r="AN364" s="350"/>
      <c r="CF364" s="91"/>
      <c r="CG364" s="91"/>
      <c r="CJ364" s="91"/>
      <c r="CK364" s="91"/>
      <c r="CN364" s="91"/>
      <c r="CO364" s="91"/>
      <c r="CU364" s="91"/>
      <c r="CY364" s="91"/>
      <c r="DC364" s="91"/>
      <c r="DG364" s="91"/>
    </row>
    <row r="365" spans="2:111" s="60" customFormat="1" ht="17.25" customHeight="1" collapsed="1" x14ac:dyDescent="0.4">
      <c r="C365" s="60" t="s">
        <v>405</v>
      </c>
      <c r="CF365" s="91"/>
      <c r="CG365" s="91"/>
      <c r="CJ365" s="91"/>
      <c r="CK365" s="91"/>
      <c r="CN365" s="91"/>
      <c r="CO365" s="91"/>
      <c r="CU365" s="91"/>
      <c r="CY365" s="91"/>
      <c r="DC365" s="91"/>
      <c r="DG365" s="91"/>
    </row>
    <row r="366" spans="2:111" s="91" customFormat="1" ht="17.25" customHeight="1" x14ac:dyDescent="0.4">
      <c r="C366" s="260" t="s">
        <v>855</v>
      </c>
    </row>
    <row r="367" spans="2:111" s="60" customFormat="1" ht="16.5" customHeight="1" x14ac:dyDescent="0.4">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CF367" s="91"/>
      <c r="CG367" s="91"/>
      <c r="CJ367" s="91"/>
      <c r="CK367" s="91"/>
      <c r="CN367" s="91"/>
      <c r="CO367" s="91"/>
      <c r="CU367" s="91"/>
      <c r="CY367" s="91"/>
      <c r="DC367" s="91"/>
      <c r="DG367" s="91"/>
    </row>
    <row r="368" spans="2:111" s="60" customFormat="1" ht="22.5" customHeight="1" x14ac:dyDescent="0.4">
      <c r="B368" s="8" t="s">
        <v>476</v>
      </c>
      <c r="P368" s="3"/>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CF368" s="91"/>
      <c r="CG368" s="91"/>
      <c r="CJ368" s="91"/>
      <c r="CK368" s="91"/>
      <c r="CN368" s="91"/>
      <c r="CO368" s="91"/>
      <c r="CU368" s="91"/>
      <c r="CY368" s="91"/>
      <c r="DC368" s="91"/>
      <c r="DG368" s="91"/>
    </row>
    <row r="369" spans="2:111" s="60" customFormat="1" ht="17.25" customHeight="1" x14ac:dyDescent="0.4">
      <c r="C369" s="316" t="s">
        <v>306</v>
      </c>
      <c r="D369" s="316"/>
      <c r="E369" s="316"/>
      <c r="F369" s="316"/>
      <c r="G369" s="316"/>
      <c r="H369" s="316"/>
      <c r="I369" s="316"/>
      <c r="J369" s="316"/>
      <c r="K369" s="341" t="s">
        <v>301</v>
      </c>
      <c r="L369" s="341"/>
      <c r="M369" s="341"/>
      <c r="N369" s="341"/>
      <c r="O369" s="341"/>
      <c r="P369" s="341"/>
      <c r="Q369" s="341"/>
      <c r="R369" s="341"/>
      <c r="S369" s="341"/>
      <c r="T369" s="341"/>
      <c r="U369" s="341"/>
      <c r="V369" s="341"/>
      <c r="W369" s="341"/>
      <c r="X369" s="341"/>
      <c r="Y369" s="341"/>
      <c r="Z369" s="342"/>
      <c r="AA369" s="448" t="s">
        <v>304</v>
      </c>
      <c r="AB369" s="448"/>
      <c r="AC369" s="448"/>
      <c r="AD369" s="448"/>
      <c r="AE369" s="448"/>
      <c r="AF369" s="448"/>
      <c r="AG369" s="448"/>
      <c r="AH369" s="448"/>
      <c r="AI369" s="448" t="s">
        <v>313</v>
      </c>
      <c r="AJ369" s="448"/>
      <c r="AK369" s="448"/>
      <c r="AL369" s="448"/>
      <c r="AM369" s="448"/>
      <c r="AN369" s="448"/>
      <c r="AO369" s="448"/>
      <c r="BP369" s="2"/>
      <c r="CF369" s="91"/>
      <c r="CG369" s="91"/>
      <c r="CJ369" s="91"/>
      <c r="CK369" s="91"/>
      <c r="CN369" s="91"/>
      <c r="CO369" s="91"/>
      <c r="CU369" s="91"/>
      <c r="CY369" s="91"/>
      <c r="DC369" s="91"/>
      <c r="DG369" s="91"/>
    </row>
    <row r="370" spans="2:111" s="60" customFormat="1" ht="17.25" customHeight="1" x14ac:dyDescent="0.4">
      <c r="C370" s="316"/>
      <c r="D370" s="316"/>
      <c r="E370" s="316"/>
      <c r="F370" s="316"/>
      <c r="G370" s="316"/>
      <c r="H370" s="316"/>
      <c r="I370" s="316"/>
      <c r="J370" s="316"/>
      <c r="K370" s="341" t="str">
        <f>AA362</f>
        <v>現状値（令和　年度）</v>
      </c>
      <c r="L370" s="341"/>
      <c r="M370" s="341"/>
      <c r="N370" s="341"/>
      <c r="O370" s="341"/>
      <c r="P370" s="341"/>
      <c r="Q370" s="341"/>
      <c r="R370" s="342"/>
      <c r="S370" s="340" t="str">
        <f>AH362</f>
        <v>目標値（令和　年度）</v>
      </c>
      <c r="T370" s="341"/>
      <c r="U370" s="341"/>
      <c r="V370" s="341"/>
      <c r="W370" s="341"/>
      <c r="X370" s="341"/>
      <c r="Y370" s="341"/>
      <c r="Z370" s="342"/>
      <c r="AA370" s="448"/>
      <c r="AB370" s="448"/>
      <c r="AC370" s="448"/>
      <c r="AD370" s="448"/>
      <c r="AE370" s="448"/>
      <c r="AF370" s="448"/>
      <c r="AG370" s="448"/>
      <c r="AH370" s="448"/>
      <c r="AI370" s="448"/>
      <c r="AJ370" s="448"/>
      <c r="AK370" s="448"/>
      <c r="AL370" s="448"/>
      <c r="AM370" s="448"/>
      <c r="AN370" s="448"/>
      <c r="AO370" s="448"/>
      <c r="BS370" s="459" t="s">
        <v>426</v>
      </c>
      <c r="BT370" s="460"/>
      <c r="BU370" s="444" t="s">
        <v>424</v>
      </c>
      <c r="BV370" s="444"/>
      <c r="BW370" s="444"/>
      <c r="BX370" s="444" t="s">
        <v>425</v>
      </c>
      <c r="BY370" s="444"/>
      <c r="BZ370" s="444"/>
      <c r="CA370" s="444"/>
      <c r="CB370" s="444"/>
      <c r="CF370" s="91"/>
      <c r="CG370" s="91"/>
      <c r="CJ370" s="91"/>
      <c r="CK370" s="91"/>
      <c r="CN370" s="91"/>
      <c r="CO370" s="91"/>
      <c r="CU370" s="91"/>
      <c r="CY370" s="91"/>
      <c r="DC370" s="91"/>
      <c r="DG370" s="91"/>
    </row>
    <row r="371" spans="2:111" s="60" customFormat="1" ht="19.5" customHeight="1" x14ac:dyDescent="0.4">
      <c r="C371" s="449" t="str">
        <f>IF(ISBLANK('別紙B-1　総括表'!V9),"",'別紙B-1　総括表'!V9)</f>
        <v/>
      </c>
      <c r="D371" s="449"/>
      <c r="E371" s="449"/>
      <c r="F371" s="449"/>
      <c r="G371" s="449"/>
      <c r="H371" s="449"/>
      <c r="I371" s="449"/>
      <c r="J371" s="449"/>
      <c r="K371" s="450"/>
      <c r="L371" s="451"/>
      <c r="M371" s="451"/>
      <c r="N371" s="451"/>
      <c r="O371" s="451"/>
      <c r="P371" s="451"/>
      <c r="Q371" s="454" t="s">
        <v>179</v>
      </c>
      <c r="R371" s="455"/>
      <c r="S371" s="450"/>
      <c r="T371" s="451"/>
      <c r="U371" s="451"/>
      <c r="V371" s="451"/>
      <c r="W371" s="451"/>
      <c r="X371" s="451"/>
      <c r="Y371" s="454" t="s">
        <v>179</v>
      </c>
      <c r="Z371" s="455"/>
      <c r="AA371" s="456"/>
      <c r="AB371" s="456"/>
      <c r="AC371" s="456"/>
      <c r="AD371" s="456"/>
      <c r="AE371" s="456"/>
      <c r="AF371" s="456"/>
      <c r="AG371" s="456"/>
      <c r="AH371" s="456"/>
      <c r="AI371" s="361"/>
      <c r="AJ371" s="361"/>
      <c r="AK371" s="361"/>
      <c r="AL371" s="361"/>
      <c r="AM371" s="361"/>
      <c r="AN371" s="361"/>
      <c r="AO371" s="361"/>
      <c r="AQ371" s="72"/>
      <c r="AR371" s="73"/>
      <c r="BS371" s="457" t="str">
        <f>IF((BU371&gt;BX371),"○","×")</f>
        <v>×</v>
      </c>
      <c r="BT371" s="458"/>
      <c r="BU371" s="394"/>
      <c r="BV371" s="394"/>
      <c r="BW371" s="394"/>
      <c r="BX371" s="394"/>
      <c r="BY371" s="394"/>
      <c r="BZ371" s="394"/>
      <c r="CA371" s="394"/>
      <c r="CB371" s="394"/>
      <c r="CF371" s="91"/>
      <c r="CG371" s="91"/>
      <c r="CJ371" s="91"/>
      <c r="CK371" s="91"/>
      <c r="CN371" s="91"/>
      <c r="CO371" s="91"/>
      <c r="CU371" s="91"/>
      <c r="CY371" s="91"/>
      <c r="DC371" s="91"/>
      <c r="DG371" s="91"/>
    </row>
    <row r="372" spans="2:111" s="60" customFormat="1" ht="19.5" customHeight="1" x14ac:dyDescent="0.4">
      <c r="C372" s="449"/>
      <c r="D372" s="449"/>
      <c r="E372" s="449"/>
      <c r="F372" s="449"/>
      <c r="G372" s="449"/>
      <c r="H372" s="449"/>
      <c r="I372" s="449"/>
      <c r="J372" s="449"/>
      <c r="K372" s="452"/>
      <c r="L372" s="453"/>
      <c r="M372" s="453"/>
      <c r="N372" s="453"/>
      <c r="O372" s="453"/>
      <c r="P372" s="453"/>
      <c r="Q372" s="400"/>
      <c r="R372" s="401"/>
      <c r="S372" s="452"/>
      <c r="T372" s="453"/>
      <c r="U372" s="453"/>
      <c r="V372" s="453"/>
      <c r="W372" s="453"/>
      <c r="X372" s="453"/>
      <c r="Y372" s="400"/>
      <c r="Z372" s="401"/>
      <c r="AA372" s="456"/>
      <c r="AB372" s="456"/>
      <c r="AC372" s="456"/>
      <c r="AD372" s="456"/>
      <c r="AE372" s="456"/>
      <c r="AF372" s="456"/>
      <c r="AG372" s="456"/>
      <c r="AH372" s="456"/>
      <c r="AI372" s="361"/>
      <c r="AJ372" s="361"/>
      <c r="AK372" s="361"/>
      <c r="AL372" s="361"/>
      <c r="AM372" s="361"/>
      <c r="AN372" s="361"/>
      <c r="AO372" s="361"/>
      <c r="AQ372" s="74"/>
      <c r="AR372" s="75"/>
      <c r="BQ372" s="69"/>
      <c r="BR372" s="69"/>
      <c r="BS372" s="70"/>
      <c r="BT372" s="70"/>
      <c r="BU372" s="70"/>
      <c r="BV372" s="70"/>
      <c r="BW372" s="70"/>
      <c r="BX372" s="70"/>
      <c r="BY372" s="70"/>
      <c r="BZ372" s="70"/>
      <c r="CF372" s="91"/>
      <c r="CG372" s="91"/>
      <c r="CJ372" s="91"/>
      <c r="CK372" s="91"/>
      <c r="CN372" s="91"/>
      <c r="CO372" s="91"/>
      <c r="CU372" s="91"/>
      <c r="CY372" s="91"/>
      <c r="DC372" s="91"/>
      <c r="DG372" s="91"/>
    </row>
    <row r="373" spans="2:111" s="60" customFormat="1" ht="19.5" customHeight="1" x14ac:dyDescent="0.4">
      <c r="B373" s="5"/>
      <c r="C373" s="83" t="s">
        <v>450</v>
      </c>
      <c r="D373" s="84" t="s">
        <v>451</v>
      </c>
      <c r="E373" s="81"/>
      <c r="F373" s="81"/>
      <c r="G373" s="81"/>
      <c r="H373" s="81"/>
      <c r="I373" s="81"/>
      <c r="J373" s="81"/>
      <c r="K373" s="82"/>
      <c r="L373" s="71"/>
      <c r="M373" s="71"/>
      <c r="N373" s="71"/>
      <c r="O373" s="71"/>
      <c r="P373" s="71"/>
      <c r="Q373" s="67"/>
      <c r="R373" s="67"/>
      <c r="S373" s="71"/>
      <c r="T373" s="71"/>
      <c r="U373" s="71"/>
      <c r="V373" s="71"/>
      <c r="W373" s="71"/>
      <c r="X373" s="71"/>
      <c r="Y373" s="67"/>
      <c r="Z373" s="67"/>
      <c r="AA373" s="67"/>
      <c r="AB373" s="67"/>
      <c r="AC373" s="67"/>
      <c r="AD373" s="67"/>
      <c r="AE373" s="67"/>
      <c r="AF373" s="67"/>
      <c r="AG373" s="67"/>
      <c r="AH373" s="67"/>
      <c r="AI373" s="67"/>
      <c r="AJ373" s="67"/>
      <c r="AK373" s="67"/>
      <c r="AL373" s="67"/>
      <c r="AM373" s="67"/>
      <c r="AN373" s="67"/>
      <c r="AO373" s="67"/>
      <c r="AP373" s="28"/>
      <c r="AQ373" s="76"/>
      <c r="AR373" s="77"/>
      <c r="AS373" s="28"/>
      <c r="BQ373" s="69"/>
      <c r="BR373" s="69"/>
      <c r="BS373" s="70"/>
      <c r="BT373" s="70"/>
      <c r="BU373" s="70"/>
      <c r="BV373" s="70"/>
      <c r="BW373" s="70"/>
      <c r="BX373" s="70"/>
      <c r="BY373" s="70"/>
      <c r="BZ373" s="70"/>
      <c r="CF373" s="91"/>
      <c r="CG373" s="91"/>
      <c r="CJ373" s="91"/>
      <c r="CK373" s="91"/>
      <c r="CN373" s="91"/>
      <c r="CO373" s="91"/>
      <c r="CU373" s="91"/>
      <c r="CY373" s="91"/>
      <c r="DC373" s="91"/>
      <c r="DG373" s="91"/>
    </row>
    <row r="374" spans="2:111" s="60" customFormat="1" ht="19.5" customHeight="1" x14ac:dyDescent="0.4">
      <c r="B374" s="5"/>
      <c r="C374" s="85" t="s">
        <v>450</v>
      </c>
      <c r="D374" s="86" t="s">
        <v>452</v>
      </c>
      <c r="E374" s="81"/>
      <c r="F374" s="81"/>
      <c r="G374" s="81"/>
      <c r="H374" s="81"/>
      <c r="I374" s="81"/>
      <c r="J374" s="81"/>
      <c r="K374" s="82"/>
      <c r="L374" s="71"/>
      <c r="M374" s="71"/>
      <c r="N374" s="71"/>
      <c r="O374" s="71"/>
      <c r="P374" s="71"/>
      <c r="Q374" s="67"/>
      <c r="R374" s="67"/>
      <c r="S374" s="71"/>
      <c r="T374" s="71"/>
      <c r="U374" s="71"/>
      <c r="V374" s="71"/>
      <c r="W374" s="71"/>
      <c r="X374" s="71"/>
      <c r="Y374" s="67"/>
      <c r="Z374" s="67"/>
      <c r="AA374" s="67"/>
      <c r="AB374" s="67"/>
      <c r="AC374" s="67"/>
      <c r="AD374" s="67"/>
      <c r="AE374" s="67"/>
      <c r="AF374" s="67"/>
      <c r="AG374" s="67"/>
      <c r="AH374" s="67"/>
      <c r="AI374" s="67"/>
      <c r="AJ374" s="67"/>
      <c r="AK374" s="67"/>
      <c r="AL374" s="67"/>
      <c r="AM374" s="67"/>
      <c r="AN374" s="67"/>
      <c r="AO374" s="67"/>
      <c r="AP374" s="28"/>
      <c r="AQ374" s="76"/>
      <c r="AR374" s="77"/>
      <c r="AS374" s="28"/>
      <c r="BQ374" s="69"/>
      <c r="BR374" s="69"/>
      <c r="BS374" s="70"/>
      <c r="BT374" s="70"/>
      <c r="BU374" s="70"/>
      <c r="BV374" s="70"/>
      <c r="BW374" s="70"/>
      <c r="BX374" s="70"/>
      <c r="BY374" s="70"/>
      <c r="BZ374" s="70"/>
      <c r="CF374" s="91"/>
      <c r="CG374" s="91"/>
      <c r="CJ374" s="91"/>
      <c r="CK374" s="91"/>
      <c r="CN374" s="91"/>
      <c r="CO374" s="91"/>
      <c r="CU374" s="91"/>
      <c r="CY374" s="91"/>
      <c r="DC374" s="91"/>
      <c r="DG374" s="91"/>
    </row>
    <row r="375" spans="2:111" s="60" customFormat="1" ht="18" customHeight="1" x14ac:dyDescent="0.4">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67"/>
      <c r="BM375" s="67"/>
      <c r="BN375" s="58"/>
      <c r="BO375" s="58"/>
      <c r="BP375" s="58"/>
      <c r="BQ375" s="58"/>
      <c r="CF375" s="91"/>
      <c r="CG375" s="91"/>
      <c r="CJ375" s="91"/>
      <c r="CK375" s="91"/>
      <c r="CN375" s="91"/>
      <c r="CO375" s="91"/>
      <c r="CU375" s="91"/>
      <c r="CY375" s="91"/>
      <c r="DC375" s="91"/>
      <c r="DG375" s="91"/>
    </row>
    <row r="376" spans="2:111" s="60" customFormat="1" ht="18" customHeight="1" x14ac:dyDescent="0.4">
      <c r="C376" s="343" t="s">
        <v>2</v>
      </c>
      <c r="D376" s="344"/>
      <c r="E376" s="344"/>
      <c r="F376" s="344"/>
      <c r="G376" s="344"/>
      <c r="H376" s="344"/>
      <c r="I376" s="345"/>
      <c r="J376" s="343" t="s">
        <v>9</v>
      </c>
      <c r="K376" s="344"/>
      <c r="L376" s="344"/>
      <c r="M376" s="345"/>
      <c r="N376" s="464" t="s">
        <v>11</v>
      </c>
      <c r="O376" s="465"/>
      <c r="P376" s="343" t="s">
        <v>7</v>
      </c>
      <c r="Q376" s="344"/>
      <c r="R376" s="344"/>
      <c r="S376" s="345"/>
      <c r="T376" s="449" t="s">
        <v>465</v>
      </c>
      <c r="U376" s="449"/>
      <c r="V376" s="449"/>
      <c r="W376" s="449"/>
      <c r="X376" s="449"/>
      <c r="Y376" s="449"/>
      <c r="Z376" s="449"/>
      <c r="AA376" s="449"/>
      <c r="AB376" s="449"/>
      <c r="AC376" s="449"/>
      <c r="AD376" s="449"/>
      <c r="AE376" s="449"/>
      <c r="AF376" s="449"/>
      <c r="AG376" s="471" t="s">
        <v>3</v>
      </c>
      <c r="AH376" s="472"/>
      <c r="AI376" s="472"/>
      <c r="AJ376" s="472"/>
      <c r="AK376" s="473"/>
      <c r="AL376" s="316" t="s">
        <v>189</v>
      </c>
      <c r="AM376" s="316"/>
      <c r="AN376" s="316"/>
      <c r="AO376" s="316"/>
      <c r="AP376" s="316"/>
      <c r="AQ376" s="316"/>
      <c r="AR376" s="316"/>
      <c r="AS376" s="316"/>
      <c r="AT376" s="343" t="s">
        <v>6</v>
      </c>
      <c r="AU376" s="344"/>
      <c r="AV376" s="344"/>
      <c r="AW376" s="344"/>
      <c r="AX376" s="345"/>
      <c r="AY376" s="343" t="s">
        <v>10</v>
      </c>
      <c r="AZ376" s="344"/>
      <c r="BA376" s="345"/>
      <c r="BB376" s="481" t="s">
        <v>709</v>
      </c>
      <c r="BC376" s="485"/>
      <c r="BD376" s="485"/>
      <c r="BE376" s="482"/>
      <c r="BF376" s="336" t="s">
        <v>471</v>
      </c>
      <c r="BG376" s="337"/>
      <c r="BH376" s="337"/>
      <c r="BI376" s="461"/>
      <c r="BJ376" s="481" t="s">
        <v>449</v>
      </c>
      <c r="BK376" s="482"/>
      <c r="BL376" s="336" t="s">
        <v>152</v>
      </c>
      <c r="BM376" s="337"/>
      <c r="BN376" s="337"/>
      <c r="BO376" s="461"/>
      <c r="CF376" s="91"/>
      <c r="CG376" s="91"/>
      <c r="CJ376" s="91"/>
      <c r="CK376" s="91"/>
      <c r="CN376" s="91"/>
      <c r="CO376" s="91"/>
      <c r="CU376" s="91"/>
      <c r="CY376" s="91"/>
      <c r="DC376" s="91"/>
      <c r="DG376" s="91"/>
    </row>
    <row r="377" spans="2:111" s="60" customFormat="1" ht="18" customHeight="1" x14ac:dyDescent="0.4">
      <c r="C377" s="346"/>
      <c r="D377" s="347"/>
      <c r="E377" s="347"/>
      <c r="F377" s="347"/>
      <c r="G377" s="347"/>
      <c r="H377" s="347"/>
      <c r="I377" s="348"/>
      <c r="J377" s="346"/>
      <c r="K377" s="347"/>
      <c r="L377" s="347"/>
      <c r="M377" s="348"/>
      <c r="N377" s="466"/>
      <c r="O377" s="467"/>
      <c r="P377" s="346"/>
      <c r="Q377" s="347"/>
      <c r="R377" s="347"/>
      <c r="S377" s="348"/>
      <c r="T377" s="477" t="s">
        <v>421</v>
      </c>
      <c r="U377" s="477"/>
      <c r="V377" s="477"/>
      <c r="W377" s="478"/>
      <c r="X377" s="455" t="s">
        <v>188</v>
      </c>
      <c r="Y377" s="455"/>
      <c r="Z377" s="477"/>
      <c r="AA377" s="477"/>
      <c r="AB377" s="479" t="s">
        <v>190</v>
      </c>
      <c r="AC377" s="479"/>
      <c r="AD377" s="479"/>
      <c r="AE377" s="479"/>
      <c r="AF377" s="479"/>
      <c r="AG377" s="474"/>
      <c r="AH377" s="475"/>
      <c r="AI377" s="475"/>
      <c r="AJ377" s="475"/>
      <c r="AK377" s="476"/>
      <c r="AL377" s="346" t="s">
        <v>466</v>
      </c>
      <c r="AM377" s="347"/>
      <c r="AN377" s="347"/>
      <c r="AO377" s="348"/>
      <c r="AP377" s="346" t="s">
        <v>467</v>
      </c>
      <c r="AQ377" s="347"/>
      <c r="AR377" s="347"/>
      <c r="AS377" s="348"/>
      <c r="AT377" s="346"/>
      <c r="AU377" s="347"/>
      <c r="AV377" s="347"/>
      <c r="AW377" s="347"/>
      <c r="AX377" s="348"/>
      <c r="AY377" s="346"/>
      <c r="AZ377" s="347"/>
      <c r="BA377" s="348"/>
      <c r="BB377" s="483"/>
      <c r="BC377" s="486"/>
      <c r="BD377" s="486"/>
      <c r="BE377" s="484"/>
      <c r="BF377" s="338"/>
      <c r="BG377" s="339"/>
      <c r="BH377" s="339"/>
      <c r="BI377" s="462"/>
      <c r="BJ377" s="483"/>
      <c r="BK377" s="484"/>
      <c r="BL377" s="338"/>
      <c r="BM377" s="339"/>
      <c r="BN377" s="339"/>
      <c r="BO377" s="462"/>
      <c r="BS377" s="50" t="s">
        <v>403</v>
      </c>
      <c r="CF377" s="91"/>
      <c r="CG377" s="91"/>
      <c r="CJ377" s="91"/>
      <c r="CK377" s="91"/>
      <c r="CN377" s="91"/>
      <c r="CO377" s="91"/>
      <c r="CU377" s="91"/>
      <c r="CY377" s="91"/>
      <c r="DC377" s="91"/>
      <c r="DG377" s="91"/>
    </row>
    <row r="378" spans="2:111" s="60" customFormat="1" ht="18" customHeight="1" x14ac:dyDescent="0.4">
      <c r="C378" s="321"/>
      <c r="D378" s="321"/>
      <c r="E378" s="321"/>
      <c r="F378" s="321"/>
      <c r="G378" s="321"/>
      <c r="H378" s="321"/>
      <c r="I378" s="321"/>
      <c r="J378" s="312"/>
      <c r="K378" s="313"/>
      <c r="L378" s="313"/>
      <c r="M378" s="79"/>
      <c r="N378" s="412"/>
      <c r="O378" s="412"/>
      <c r="P378" s="413"/>
      <c r="Q378" s="414"/>
      <c r="R378" s="414"/>
      <c r="S378" s="414"/>
      <c r="T378" s="437"/>
      <c r="U378" s="437"/>
      <c r="V378" s="437"/>
      <c r="W378" s="441"/>
      <c r="X378" s="442"/>
      <c r="Y378" s="442"/>
      <c r="Z378" s="437"/>
      <c r="AA378" s="437"/>
      <c r="AB378" s="443">
        <f t="shared" ref="AB378:AB383" si="28">T378+X378</f>
        <v>0</v>
      </c>
      <c r="AC378" s="443"/>
      <c r="AD378" s="443"/>
      <c r="AE378" s="443"/>
      <c r="AF378" s="443"/>
      <c r="AG378" s="432"/>
      <c r="AH378" s="433"/>
      <c r="AI378" s="433"/>
      <c r="AJ378" s="433"/>
      <c r="AK378" s="442"/>
      <c r="AL378" s="437"/>
      <c r="AM378" s="437"/>
      <c r="AN378" s="437"/>
      <c r="AO378" s="437"/>
      <c r="AP378" s="437"/>
      <c r="AQ378" s="437"/>
      <c r="AR378" s="437"/>
      <c r="AS378" s="437"/>
      <c r="AT378" s="438">
        <f t="shared" ref="AT378:AT383" si="29">AB378-AL378-AP378</f>
        <v>0</v>
      </c>
      <c r="AU378" s="439"/>
      <c r="AV378" s="439"/>
      <c r="AW378" s="439"/>
      <c r="AX378" s="440"/>
      <c r="AY378" s="306"/>
      <c r="AZ378" s="307"/>
      <c r="BA378" s="308"/>
      <c r="BB378" s="434"/>
      <c r="BC378" s="435"/>
      <c r="BD378" s="435"/>
      <c r="BE378" s="436"/>
      <c r="BF378" s="434"/>
      <c r="BG378" s="435"/>
      <c r="BH378" s="435"/>
      <c r="BI378" s="436"/>
      <c r="BJ378" s="306"/>
      <c r="BK378" s="308"/>
      <c r="BL378" s="434"/>
      <c r="BM378" s="435"/>
      <c r="BN378" s="435"/>
      <c r="BO378" s="436"/>
      <c r="BS378" s="51">
        <f>IF(P378='リスト（削除不可）'!$H$2,'リスト（削除不可）'!$I$2,IF(P378='リスト（削除不可）'!$H$3,'リスト（削除不可）'!$I$3,'リスト（削除不可）'!$I$4))</f>
        <v>0.8666666666666667</v>
      </c>
      <c r="BT378" s="52">
        <f t="shared" ref="BT378:BT383" si="30">P378*AG378-AL378</f>
        <v>0</v>
      </c>
      <c r="BU378" s="52">
        <f t="shared" ref="BU378:BU383" si="31">(AL378+AP378)*BS378-AL378</f>
        <v>0</v>
      </c>
      <c r="BW378" s="53"/>
      <c r="BY378" s="53"/>
      <c r="CF378" s="91"/>
      <c r="CG378" s="91"/>
      <c r="CJ378" s="91"/>
      <c r="CK378" s="91"/>
      <c r="CN378" s="91"/>
      <c r="CO378" s="91"/>
      <c r="CU378" s="91"/>
      <c r="CY378" s="91"/>
      <c r="DC378" s="91"/>
      <c r="DG378" s="91"/>
    </row>
    <row r="379" spans="2:111" s="60" customFormat="1" ht="18" customHeight="1" x14ac:dyDescent="0.4">
      <c r="C379" s="321"/>
      <c r="D379" s="321"/>
      <c r="E379" s="321"/>
      <c r="F379" s="321"/>
      <c r="G379" s="321"/>
      <c r="H379" s="321"/>
      <c r="I379" s="321"/>
      <c r="J379" s="312"/>
      <c r="K379" s="313"/>
      <c r="L379" s="313"/>
      <c r="M379" s="79"/>
      <c r="N379" s="412"/>
      <c r="O379" s="412"/>
      <c r="P379" s="413"/>
      <c r="Q379" s="414"/>
      <c r="R379" s="414"/>
      <c r="S379" s="414"/>
      <c r="T379" s="437"/>
      <c r="U379" s="437"/>
      <c r="V379" s="437"/>
      <c r="W379" s="441"/>
      <c r="X379" s="442"/>
      <c r="Y379" s="442"/>
      <c r="Z379" s="437"/>
      <c r="AA379" s="437"/>
      <c r="AB379" s="443">
        <f t="shared" si="28"/>
        <v>0</v>
      </c>
      <c r="AC379" s="443"/>
      <c r="AD379" s="443"/>
      <c r="AE379" s="443"/>
      <c r="AF379" s="443"/>
      <c r="AG379" s="432"/>
      <c r="AH379" s="433"/>
      <c r="AI379" s="433"/>
      <c r="AJ379" s="433"/>
      <c r="AK379" s="433"/>
      <c r="AL379" s="437"/>
      <c r="AM379" s="437"/>
      <c r="AN379" s="437"/>
      <c r="AO379" s="437"/>
      <c r="AP379" s="437"/>
      <c r="AQ379" s="437"/>
      <c r="AR379" s="437"/>
      <c r="AS379" s="437"/>
      <c r="AT379" s="438">
        <f t="shared" si="29"/>
        <v>0</v>
      </c>
      <c r="AU379" s="439"/>
      <c r="AV379" s="439"/>
      <c r="AW379" s="439"/>
      <c r="AX379" s="440"/>
      <c r="AY379" s="306"/>
      <c r="AZ379" s="307"/>
      <c r="BA379" s="308"/>
      <c r="BB379" s="434"/>
      <c r="BC379" s="435"/>
      <c r="BD379" s="435"/>
      <c r="BE379" s="436"/>
      <c r="BF379" s="434"/>
      <c r="BG379" s="435"/>
      <c r="BH379" s="435"/>
      <c r="BI379" s="436"/>
      <c r="BJ379" s="306"/>
      <c r="BK379" s="308"/>
      <c r="BL379" s="434"/>
      <c r="BM379" s="435"/>
      <c r="BN379" s="435"/>
      <c r="BO379" s="436"/>
      <c r="BS379" s="51">
        <f>IF(P379='リスト（削除不可）'!$H$2,'リスト（削除不可）'!$I$2,IF(P379='リスト（削除不可）'!$H$3,'リスト（削除不可）'!$I$3,'リスト（削除不可）'!$I$4))</f>
        <v>0.8666666666666667</v>
      </c>
      <c r="BT379" s="52">
        <f t="shared" si="30"/>
        <v>0</v>
      </c>
      <c r="BU379" s="52">
        <f t="shared" si="31"/>
        <v>0</v>
      </c>
      <c r="BW379" s="53"/>
      <c r="BY379" s="53"/>
      <c r="CF379" s="91"/>
      <c r="CG379" s="91"/>
      <c r="CJ379" s="91"/>
      <c r="CK379" s="91"/>
      <c r="CN379" s="91"/>
      <c r="CO379" s="91"/>
      <c r="CU379" s="91"/>
      <c r="CY379" s="91"/>
      <c r="DC379" s="91"/>
      <c r="DG379" s="91"/>
    </row>
    <row r="380" spans="2:111" s="60" customFormat="1" ht="18" customHeight="1" x14ac:dyDescent="0.4">
      <c r="C380" s="321"/>
      <c r="D380" s="321"/>
      <c r="E380" s="321"/>
      <c r="F380" s="321"/>
      <c r="G380" s="321"/>
      <c r="H380" s="321"/>
      <c r="I380" s="321"/>
      <c r="J380" s="312"/>
      <c r="K380" s="313"/>
      <c r="L380" s="313"/>
      <c r="M380" s="79"/>
      <c r="N380" s="412"/>
      <c r="O380" s="412"/>
      <c r="P380" s="413"/>
      <c r="Q380" s="414"/>
      <c r="R380" s="414"/>
      <c r="S380" s="414"/>
      <c r="T380" s="437"/>
      <c r="U380" s="437"/>
      <c r="V380" s="437"/>
      <c r="W380" s="441"/>
      <c r="X380" s="442"/>
      <c r="Y380" s="442"/>
      <c r="Z380" s="437"/>
      <c r="AA380" s="437"/>
      <c r="AB380" s="443">
        <f t="shared" si="28"/>
        <v>0</v>
      </c>
      <c r="AC380" s="443"/>
      <c r="AD380" s="443"/>
      <c r="AE380" s="443"/>
      <c r="AF380" s="443"/>
      <c r="AG380" s="432"/>
      <c r="AH380" s="433"/>
      <c r="AI380" s="433"/>
      <c r="AJ380" s="433"/>
      <c r="AK380" s="433"/>
      <c r="AL380" s="437"/>
      <c r="AM380" s="437"/>
      <c r="AN380" s="437"/>
      <c r="AO380" s="437"/>
      <c r="AP380" s="437"/>
      <c r="AQ380" s="437"/>
      <c r="AR380" s="437"/>
      <c r="AS380" s="437"/>
      <c r="AT380" s="438">
        <f t="shared" si="29"/>
        <v>0</v>
      </c>
      <c r="AU380" s="439"/>
      <c r="AV380" s="439"/>
      <c r="AW380" s="439"/>
      <c r="AX380" s="440"/>
      <c r="AY380" s="306"/>
      <c r="AZ380" s="307"/>
      <c r="BA380" s="308"/>
      <c r="BB380" s="434"/>
      <c r="BC380" s="435"/>
      <c r="BD380" s="435"/>
      <c r="BE380" s="436"/>
      <c r="BF380" s="434"/>
      <c r="BG380" s="435"/>
      <c r="BH380" s="435"/>
      <c r="BI380" s="436"/>
      <c r="BJ380" s="306"/>
      <c r="BK380" s="308"/>
      <c r="BL380" s="434"/>
      <c r="BM380" s="435"/>
      <c r="BN380" s="435"/>
      <c r="BO380" s="436"/>
      <c r="BS380" s="51">
        <f>IF(P380='リスト（削除不可）'!$H$2,'リスト（削除不可）'!$I$2,IF(P380='リスト（削除不可）'!$H$3,'リスト（削除不可）'!$I$3,'リスト（削除不可）'!$I$4))</f>
        <v>0.8666666666666667</v>
      </c>
      <c r="BT380" s="52">
        <f t="shared" si="30"/>
        <v>0</v>
      </c>
      <c r="BU380" s="52">
        <f t="shared" si="31"/>
        <v>0</v>
      </c>
      <c r="BW380" s="53"/>
      <c r="BY380" s="53"/>
      <c r="CF380" s="91"/>
      <c r="CG380" s="91"/>
      <c r="CJ380" s="91"/>
      <c r="CK380" s="91"/>
      <c r="CN380" s="91"/>
      <c r="CO380" s="91"/>
      <c r="CU380" s="91"/>
      <c r="CY380" s="91"/>
      <c r="DC380" s="91"/>
      <c r="DG380" s="91"/>
    </row>
    <row r="381" spans="2:111" s="60" customFormat="1" ht="18" customHeight="1" x14ac:dyDescent="0.4">
      <c r="C381" s="321"/>
      <c r="D381" s="321"/>
      <c r="E381" s="321"/>
      <c r="F381" s="321"/>
      <c r="G381" s="321"/>
      <c r="H381" s="321"/>
      <c r="I381" s="321"/>
      <c r="J381" s="312"/>
      <c r="K381" s="313"/>
      <c r="L381" s="313"/>
      <c r="M381" s="79"/>
      <c r="N381" s="412"/>
      <c r="O381" s="412"/>
      <c r="P381" s="413"/>
      <c r="Q381" s="414"/>
      <c r="R381" s="414"/>
      <c r="S381" s="414"/>
      <c r="T381" s="437"/>
      <c r="U381" s="437"/>
      <c r="V381" s="437"/>
      <c r="W381" s="441"/>
      <c r="X381" s="442"/>
      <c r="Y381" s="442"/>
      <c r="Z381" s="437"/>
      <c r="AA381" s="437"/>
      <c r="AB381" s="443">
        <f t="shared" si="28"/>
        <v>0</v>
      </c>
      <c r="AC381" s="443"/>
      <c r="AD381" s="443"/>
      <c r="AE381" s="443"/>
      <c r="AF381" s="443"/>
      <c r="AG381" s="432"/>
      <c r="AH381" s="433"/>
      <c r="AI381" s="433"/>
      <c r="AJ381" s="433"/>
      <c r="AK381" s="433"/>
      <c r="AL381" s="437"/>
      <c r="AM381" s="437"/>
      <c r="AN381" s="437"/>
      <c r="AO381" s="437"/>
      <c r="AP381" s="437"/>
      <c r="AQ381" s="437"/>
      <c r="AR381" s="437"/>
      <c r="AS381" s="437"/>
      <c r="AT381" s="438">
        <f t="shared" si="29"/>
        <v>0</v>
      </c>
      <c r="AU381" s="439"/>
      <c r="AV381" s="439"/>
      <c r="AW381" s="439"/>
      <c r="AX381" s="440"/>
      <c r="AY381" s="306"/>
      <c r="AZ381" s="307"/>
      <c r="BA381" s="308"/>
      <c r="BB381" s="434"/>
      <c r="BC381" s="435"/>
      <c r="BD381" s="435"/>
      <c r="BE381" s="436"/>
      <c r="BF381" s="434"/>
      <c r="BG381" s="435"/>
      <c r="BH381" s="435"/>
      <c r="BI381" s="436"/>
      <c r="BJ381" s="306"/>
      <c r="BK381" s="308"/>
      <c r="BL381" s="434"/>
      <c r="BM381" s="435"/>
      <c r="BN381" s="435"/>
      <c r="BO381" s="436"/>
      <c r="BS381" s="51">
        <f>IF(P381='リスト（削除不可）'!$H$2,'リスト（削除不可）'!$I$2,IF(P381='リスト（削除不可）'!$H$3,'リスト（削除不可）'!$I$3,'リスト（削除不可）'!$I$4))</f>
        <v>0.8666666666666667</v>
      </c>
      <c r="BT381" s="52">
        <f t="shared" si="30"/>
        <v>0</v>
      </c>
      <c r="BU381" s="52">
        <f t="shared" si="31"/>
        <v>0</v>
      </c>
      <c r="BW381" s="53"/>
      <c r="BY381" s="53"/>
      <c r="CF381" s="91"/>
      <c r="CG381" s="91"/>
      <c r="CJ381" s="91"/>
      <c r="CK381" s="91"/>
      <c r="CN381" s="91"/>
      <c r="CO381" s="91"/>
      <c r="CU381" s="91"/>
      <c r="CY381" s="91"/>
      <c r="DC381" s="91"/>
      <c r="DG381" s="91"/>
    </row>
    <row r="382" spans="2:111" s="60" customFormat="1" ht="18" customHeight="1" x14ac:dyDescent="0.4">
      <c r="C382" s="321"/>
      <c r="D382" s="321"/>
      <c r="E382" s="321"/>
      <c r="F382" s="321"/>
      <c r="G382" s="321"/>
      <c r="H382" s="321"/>
      <c r="I382" s="321"/>
      <c r="J382" s="312"/>
      <c r="K382" s="313"/>
      <c r="L382" s="313"/>
      <c r="M382" s="79"/>
      <c r="N382" s="412"/>
      <c r="O382" s="412"/>
      <c r="P382" s="413"/>
      <c r="Q382" s="414"/>
      <c r="R382" s="414"/>
      <c r="S382" s="414"/>
      <c r="T382" s="437"/>
      <c r="U382" s="437"/>
      <c r="V382" s="437"/>
      <c r="W382" s="441"/>
      <c r="X382" s="442"/>
      <c r="Y382" s="442"/>
      <c r="Z382" s="437"/>
      <c r="AA382" s="437"/>
      <c r="AB382" s="443">
        <f t="shared" si="28"/>
        <v>0</v>
      </c>
      <c r="AC382" s="443"/>
      <c r="AD382" s="443"/>
      <c r="AE382" s="443"/>
      <c r="AF382" s="443"/>
      <c r="AG382" s="432"/>
      <c r="AH382" s="433"/>
      <c r="AI382" s="433"/>
      <c r="AJ382" s="433"/>
      <c r="AK382" s="433"/>
      <c r="AL382" s="437"/>
      <c r="AM382" s="437"/>
      <c r="AN382" s="437"/>
      <c r="AO382" s="437"/>
      <c r="AP382" s="437"/>
      <c r="AQ382" s="437"/>
      <c r="AR382" s="437"/>
      <c r="AS382" s="437"/>
      <c r="AT382" s="438">
        <f t="shared" si="29"/>
        <v>0</v>
      </c>
      <c r="AU382" s="439"/>
      <c r="AV382" s="439"/>
      <c r="AW382" s="439"/>
      <c r="AX382" s="440"/>
      <c r="AY382" s="306"/>
      <c r="AZ382" s="307"/>
      <c r="BA382" s="308"/>
      <c r="BB382" s="434"/>
      <c r="BC382" s="435"/>
      <c r="BD382" s="435"/>
      <c r="BE382" s="436"/>
      <c r="BF382" s="434"/>
      <c r="BG382" s="435"/>
      <c r="BH382" s="435"/>
      <c r="BI382" s="436"/>
      <c r="BJ382" s="306"/>
      <c r="BK382" s="308"/>
      <c r="BL382" s="434"/>
      <c r="BM382" s="435"/>
      <c r="BN382" s="435"/>
      <c r="BO382" s="436"/>
      <c r="BS382" s="51">
        <f>IF(P382='リスト（削除不可）'!$H$2,'リスト（削除不可）'!$I$2,IF(P382='リスト（削除不可）'!$H$3,'リスト（削除不可）'!$I$3,'リスト（削除不可）'!$I$4))</f>
        <v>0.8666666666666667</v>
      </c>
      <c r="BT382" s="52">
        <f t="shared" si="30"/>
        <v>0</v>
      </c>
      <c r="BU382" s="52">
        <f t="shared" si="31"/>
        <v>0</v>
      </c>
      <c r="BW382" s="53"/>
      <c r="BY382" s="53"/>
      <c r="CF382" s="91"/>
      <c r="CG382" s="91"/>
      <c r="CJ382" s="91"/>
      <c r="CK382" s="91"/>
      <c r="CN382" s="91"/>
      <c r="CO382" s="91"/>
      <c r="CU382" s="91"/>
      <c r="CY382" s="91"/>
      <c r="DC382" s="91"/>
      <c r="DG382" s="91"/>
    </row>
    <row r="383" spans="2:111" s="60" customFormat="1" ht="18" customHeight="1" thickBot="1" x14ac:dyDescent="0.45">
      <c r="C383" s="422"/>
      <c r="D383" s="422"/>
      <c r="E383" s="422"/>
      <c r="F383" s="422"/>
      <c r="G383" s="422"/>
      <c r="H383" s="422"/>
      <c r="I383" s="422"/>
      <c r="J383" s="428"/>
      <c r="K383" s="429"/>
      <c r="L383" s="429"/>
      <c r="M383" s="80"/>
      <c r="N383" s="423"/>
      <c r="O383" s="423"/>
      <c r="P383" s="424"/>
      <c r="Q383" s="425"/>
      <c r="R383" s="425"/>
      <c r="S383" s="426"/>
      <c r="T383" s="405"/>
      <c r="U383" s="405"/>
      <c r="V383" s="405"/>
      <c r="W383" s="427"/>
      <c r="X383" s="420"/>
      <c r="Y383" s="420"/>
      <c r="Z383" s="405"/>
      <c r="AA383" s="405"/>
      <c r="AB383" s="421">
        <f t="shared" si="28"/>
        <v>0</v>
      </c>
      <c r="AC383" s="421"/>
      <c r="AD383" s="421"/>
      <c r="AE383" s="421"/>
      <c r="AF383" s="421"/>
      <c r="AG383" s="56"/>
      <c r="AH383" s="57"/>
      <c r="AI383" s="57"/>
      <c r="AJ383" s="90"/>
      <c r="AK383" s="57"/>
      <c r="AL383" s="405"/>
      <c r="AM383" s="405"/>
      <c r="AN383" s="405"/>
      <c r="AO383" s="405"/>
      <c r="AP383" s="405"/>
      <c r="AQ383" s="405"/>
      <c r="AR383" s="405"/>
      <c r="AS383" s="405"/>
      <c r="AT383" s="406">
        <f t="shared" si="29"/>
        <v>0</v>
      </c>
      <c r="AU383" s="407"/>
      <c r="AV383" s="407"/>
      <c r="AW383" s="407"/>
      <c r="AX383" s="408"/>
      <c r="AY383" s="409"/>
      <c r="AZ383" s="410"/>
      <c r="BA383" s="411"/>
      <c r="BB383" s="402"/>
      <c r="BC383" s="403"/>
      <c r="BD383" s="403"/>
      <c r="BE383" s="404"/>
      <c r="BF383" s="402"/>
      <c r="BG383" s="403"/>
      <c r="BH383" s="403"/>
      <c r="BI383" s="404"/>
      <c r="BJ383" s="409"/>
      <c r="BK383" s="411"/>
      <c r="BL383" s="402"/>
      <c r="BM383" s="403"/>
      <c r="BN383" s="403"/>
      <c r="BO383" s="404"/>
      <c r="BS383" s="51">
        <f>IF(P383='リスト（削除不可）'!$H$2,'リスト（削除不可）'!$I$2,IF(P383='リスト（削除不可）'!$H$3,'リスト（削除不可）'!$I$3,'リスト（削除不可）'!$I$4))</f>
        <v>0.8666666666666667</v>
      </c>
      <c r="BT383" s="52">
        <f t="shared" si="30"/>
        <v>0</v>
      </c>
      <c r="BU383" s="52">
        <f t="shared" si="31"/>
        <v>0</v>
      </c>
      <c r="BW383" s="53"/>
      <c r="BY383" s="53"/>
      <c r="CF383" s="91"/>
      <c r="CG383" s="91"/>
      <c r="CJ383" s="91"/>
      <c r="CK383" s="91"/>
      <c r="CN383" s="91"/>
      <c r="CO383" s="91"/>
      <c r="CU383" s="91"/>
      <c r="CY383" s="91"/>
      <c r="DC383" s="91"/>
      <c r="DG383" s="91"/>
    </row>
    <row r="384" spans="2:111" s="60" customFormat="1" ht="18" customHeight="1" thickTop="1" x14ac:dyDescent="0.4">
      <c r="C384" s="399" t="s">
        <v>8</v>
      </c>
      <c r="D384" s="400"/>
      <c r="E384" s="400"/>
      <c r="F384" s="400"/>
      <c r="G384" s="400"/>
      <c r="H384" s="400"/>
      <c r="I384" s="400"/>
      <c r="J384" s="400"/>
      <c r="K384" s="400"/>
      <c r="L384" s="400"/>
      <c r="M384" s="400"/>
      <c r="N384" s="400"/>
      <c r="O384" s="400"/>
      <c r="P384" s="400"/>
      <c r="Q384" s="400"/>
      <c r="R384" s="400"/>
      <c r="S384" s="401"/>
      <c r="T384" s="415">
        <f>SUM(T378:W383)</f>
        <v>0</v>
      </c>
      <c r="U384" s="415"/>
      <c r="V384" s="416"/>
      <c r="W384" s="417"/>
      <c r="X384" s="418">
        <f>SUM(X378:AA383)</f>
        <v>0</v>
      </c>
      <c r="Y384" s="419"/>
      <c r="Z384" s="416"/>
      <c r="AA384" s="416"/>
      <c r="AB384" s="415">
        <f>SUM(AB378:AB383)</f>
        <v>0</v>
      </c>
      <c r="AC384" s="415"/>
      <c r="AD384" s="415"/>
      <c r="AE384" s="416"/>
      <c r="AF384" s="416"/>
      <c r="AG384" s="395">
        <f>SUM(AG377:AK383)</f>
        <v>0</v>
      </c>
      <c r="AH384" s="396"/>
      <c r="AI384" s="396"/>
      <c r="AJ384" s="396"/>
      <c r="AK384" s="396"/>
      <c r="AL384" s="397">
        <f>SUM(AL377:AO383)</f>
        <v>0</v>
      </c>
      <c r="AM384" s="397"/>
      <c r="AN384" s="397"/>
      <c r="AO384" s="397"/>
      <c r="AP384" s="397">
        <f>SUM(AP377:AS383)</f>
        <v>0</v>
      </c>
      <c r="AQ384" s="397"/>
      <c r="AR384" s="397"/>
      <c r="AS384" s="397"/>
      <c r="AT384" s="396">
        <f>SUM(AT377:AX383)</f>
        <v>0</v>
      </c>
      <c r="AU384" s="396"/>
      <c r="AV384" s="396"/>
      <c r="AW384" s="396"/>
      <c r="AX384" s="398"/>
      <c r="AY384" s="399"/>
      <c r="AZ384" s="400"/>
      <c r="BA384" s="401"/>
      <c r="BB384" s="399"/>
      <c r="BC384" s="400"/>
      <c r="BD384" s="400"/>
      <c r="BE384" s="401"/>
      <c r="BF384" s="399"/>
      <c r="BG384" s="400"/>
      <c r="BH384" s="400"/>
      <c r="BI384" s="401"/>
      <c r="BJ384" s="430"/>
      <c r="BK384" s="431"/>
      <c r="BL384" s="399"/>
      <c r="BM384" s="400"/>
      <c r="BN384" s="400"/>
      <c r="BO384" s="401"/>
      <c r="BS384" s="49"/>
      <c r="BW384" s="53"/>
      <c r="BY384" s="53"/>
      <c r="CF384" s="91"/>
      <c r="CG384" s="91"/>
      <c r="CJ384" s="91"/>
      <c r="CK384" s="91"/>
      <c r="CN384" s="91"/>
      <c r="CO384" s="91"/>
      <c r="CU384" s="91"/>
      <c r="CY384" s="91"/>
      <c r="DC384" s="91"/>
      <c r="DG384" s="91"/>
    </row>
    <row r="385" spans="1:111" s="60" customFormat="1" ht="18" customHeight="1" x14ac:dyDescent="0.4">
      <c r="C385" s="60" t="s">
        <v>432</v>
      </c>
      <c r="D385" s="60" t="s">
        <v>433</v>
      </c>
      <c r="T385" s="2"/>
      <c r="U385" s="2"/>
      <c r="V385" s="2"/>
      <c r="W385" s="2"/>
      <c r="X385" s="2"/>
      <c r="Y385" s="2"/>
      <c r="Z385" s="2"/>
      <c r="AA385" s="2"/>
      <c r="AB385" s="2"/>
      <c r="AC385" s="2"/>
      <c r="AD385" s="2"/>
      <c r="AE385" s="2"/>
      <c r="AF385" s="2"/>
      <c r="AG385" s="2"/>
      <c r="AH385" s="2"/>
      <c r="AI385" s="2"/>
      <c r="BS385" s="394" t="s">
        <v>408</v>
      </c>
      <c r="BT385" s="394"/>
      <c r="BU385" s="61" t="e">
        <f>BV386</f>
        <v>#DIV/0!</v>
      </c>
      <c r="CF385" s="91"/>
      <c r="CG385" s="91"/>
      <c r="CJ385" s="91"/>
      <c r="CK385" s="91"/>
      <c r="CN385" s="91"/>
      <c r="CO385" s="91"/>
      <c r="CU385" s="91"/>
      <c r="CY385" s="91"/>
      <c r="DC385" s="91"/>
      <c r="DG385" s="91"/>
    </row>
    <row r="386" spans="1:111" s="60" customFormat="1" ht="18" customHeight="1" x14ac:dyDescent="0.4">
      <c r="A386" s="5"/>
      <c r="B386" s="5"/>
      <c r="C386" s="5" t="s">
        <v>432</v>
      </c>
      <c r="D386" s="5" t="s">
        <v>461</v>
      </c>
      <c r="E386" s="5"/>
      <c r="F386" s="5"/>
      <c r="G386" s="5"/>
      <c r="H386" s="5"/>
      <c r="I386" s="5"/>
      <c r="J386" s="5"/>
      <c r="K386" s="5"/>
      <c r="L386" s="5"/>
      <c r="M386" s="5"/>
      <c r="N386" s="5"/>
      <c r="O386" s="5"/>
      <c r="P386" s="5"/>
      <c r="Q386" s="5"/>
      <c r="R386" s="5"/>
      <c r="S386" s="5"/>
      <c r="T386" s="40"/>
      <c r="U386" s="40"/>
      <c r="V386" s="40"/>
      <c r="W386" s="40"/>
      <c r="X386" s="40"/>
      <c r="Y386" s="40"/>
      <c r="Z386" s="40"/>
      <c r="AA386" s="40"/>
      <c r="AB386" s="40"/>
      <c r="AC386" s="40"/>
      <c r="AD386" s="40"/>
      <c r="AE386" s="40"/>
      <c r="AF386" s="40"/>
      <c r="AG386" s="40"/>
      <c r="AH386" s="40"/>
      <c r="AI386" s="40"/>
      <c r="AJ386" s="5"/>
      <c r="AK386" s="5"/>
      <c r="AL386" s="5"/>
      <c r="AM386" s="5"/>
      <c r="AN386" s="5"/>
      <c r="AO386" s="5"/>
      <c r="AP386" s="5"/>
      <c r="AQ386" s="5"/>
      <c r="AR386" s="5"/>
      <c r="AS386" s="5"/>
      <c r="BT386" s="52">
        <f>INT(AB384*10/110)</f>
        <v>0</v>
      </c>
      <c r="BU386" s="52" t="e">
        <f>AL384/(AB384-X384)</f>
        <v>#DIV/0!</v>
      </c>
      <c r="BV386" s="52" t="e">
        <f>INT(BT386*BU386)</f>
        <v>#DIV/0!</v>
      </c>
      <c r="CF386" s="91"/>
      <c r="CG386" s="91"/>
      <c r="CJ386" s="91"/>
      <c r="CK386" s="91"/>
      <c r="CN386" s="91"/>
      <c r="CO386" s="91"/>
      <c r="CU386" s="91"/>
      <c r="CY386" s="91"/>
      <c r="DC386" s="91"/>
      <c r="DG386" s="91"/>
    </row>
    <row r="387" spans="1:111" s="91" customFormat="1" ht="18" customHeight="1" x14ac:dyDescent="0.4">
      <c r="A387" s="92"/>
      <c r="B387" s="92"/>
      <c r="C387" s="87" t="s">
        <v>432</v>
      </c>
      <c r="D387" s="92" t="s">
        <v>470</v>
      </c>
      <c r="E387" s="92"/>
      <c r="F387" s="92"/>
      <c r="G387" s="92"/>
      <c r="H387" s="92"/>
      <c r="I387" s="92"/>
      <c r="J387" s="92"/>
      <c r="K387" s="92"/>
      <c r="L387" s="92"/>
      <c r="M387" s="92"/>
      <c r="N387" s="92"/>
      <c r="O387" s="92"/>
      <c r="P387" s="92"/>
      <c r="Q387" s="92"/>
      <c r="R387" s="92"/>
      <c r="S387" s="92"/>
      <c r="T387" s="94"/>
      <c r="U387" s="94"/>
      <c r="V387" s="94"/>
      <c r="W387" s="94"/>
      <c r="X387" s="94"/>
      <c r="Y387" s="94"/>
      <c r="Z387" s="94"/>
      <c r="AA387" s="94"/>
      <c r="AB387" s="94"/>
      <c r="AC387" s="94"/>
      <c r="AD387" s="94"/>
      <c r="AE387" s="94"/>
      <c r="AF387" s="94"/>
      <c r="AG387" s="94"/>
      <c r="AH387" s="94"/>
      <c r="AI387" s="94"/>
      <c r="AJ387" s="92"/>
      <c r="AK387" s="92"/>
      <c r="AL387" s="92"/>
      <c r="AM387" s="92"/>
      <c r="AN387" s="92"/>
      <c r="AO387" s="92"/>
      <c r="AP387" s="92"/>
      <c r="AQ387" s="92"/>
      <c r="AR387" s="92"/>
      <c r="AS387" s="92"/>
      <c r="BT387" s="93"/>
      <c r="BU387" s="93"/>
      <c r="BV387" s="93"/>
    </row>
    <row r="388" spans="1:111" s="91" customFormat="1" ht="18" customHeight="1" x14ac:dyDescent="0.4">
      <c r="A388" s="92"/>
      <c r="B388" s="92"/>
      <c r="C388" s="87"/>
      <c r="D388" s="92" t="s">
        <v>468</v>
      </c>
      <c r="E388" s="92"/>
      <c r="F388" s="92"/>
      <c r="G388" s="92"/>
      <c r="H388" s="92"/>
      <c r="I388" s="92"/>
      <c r="J388" s="92"/>
      <c r="K388" s="92"/>
      <c r="L388" s="92"/>
      <c r="M388" s="92"/>
      <c r="N388" s="92"/>
      <c r="O388" s="92"/>
      <c r="P388" s="92"/>
      <c r="Q388" s="92"/>
      <c r="R388" s="92"/>
      <c r="S388" s="92"/>
      <c r="T388" s="94"/>
      <c r="U388" s="94"/>
      <c r="V388" s="94"/>
      <c r="W388" s="94"/>
      <c r="X388" s="94"/>
      <c r="Y388" s="94"/>
      <c r="Z388" s="94"/>
      <c r="AA388" s="94"/>
      <c r="AB388" s="94"/>
      <c r="AC388" s="94"/>
      <c r="AD388" s="94"/>
      <c r="AE388" s="94"/>
      <c r="AF388" s="94"/>
      <c r="AG388" s="94"/>
      <c r="AH388" s="94"/>
      <c r="AI388" s="94"/>
      <c r="AJ388" s="92"/>
      <c r="AK388" s="92"/>
      <c r="AL388" s="92"/>
      <c r="AM388" s="92"/>
      <c r="AN388" s="92"/>
      <c r="AO388" s="92"/>
      <c r="AP388" s="92"/>
      <c r="AQ388" s="92"/>
      <c r="AR388" s="92"/>
      <c r="AS388" s="92"/>
      <c r="BT388" s="93"/>
      <c r="BU388" s="93"/>
      <c r="BV388" s="93"/>
    </row>
    <row r="389" spans="1:111" s="60" customFormat="1" ht="18" customHeight="1" x14ac:dyDescent="0.4">
      <c r="A389" s="5"/>
      <c r="B389" s="5"/>
      <c r="C389" s="92" t="s">
        <v>432</v>
      </c>
      <c r="D389" s="92" t="s">
        <v>434</v>
      </c>
      <c r="E389" s="92"/>
      <c r="F389" s="92"/>
      <c r="G389" s="92"/>
      <c r="H389" s="92"/>
      <c r="I389" s="92"/>
      <c r="J389" s="92"/>
      <c r="K389" s="92"/>
      <c r="L389" s="92"/>
      <c r="M389" s="92"/>
      <c r="N389" s="92"/>
      <c r="O389" s="92"/>
      <c r="P389" s="5"/>
      <c r="Q389" s="5"/>
      <c r="R389" s="5"/>
      <c r="S389" s="5"/>
      <c r="T389" s="40"/>
      <c r="U389" s="40"/>
      <c r="V389" s="40"/>
      <c r="W389" s="40"/>
      <c r="X389" s="40"/>
      <c r="Y389" s="40"/>
      <c r="Z389" s="5"/>
      <c r="AA389" s="5"/>
      <c r="AB389" s="5"/>
      <c r="AC389" s="5"/>
      <c r="AD389" s="5"/>
      <c r="AE389" s="5"/>
      <c r="AF389" s="5"/>
      <c r="AG389" s="5"/>
      <c r="AH389" s="5"/>
      <c r="AI389" s="5"/>
      <c r="AJ389" s="5"/>
      <c r="AK389" s="5"/>
      <c r="AL389" s="5"/>
      <c r="AM389" s="5"/>
      <c r="AN389" s="5"/>
      <c r="AO389" s="5"/>
      <c r="AP389" s="5"/>
      <c r="AQ389" s="5"/>
      <c r="AR389" s="5"/>
      <c r="AS389" s="5"/>
      <c r="CF389" s="91"/>
      <c r="CG389" s="91"/>
      <c r="CJ389" s="91"/>
      <c r="CK389" s="91"/>
      <c r="CN389" s="91"/>
      <c r="CO389" s="91"/>
      <c r="CU389" s="91"/>
      <c r="CY389" s="91"/>
      <c r="DC389" s="91"/>
      <c r="DG389" s="91"/>
    </row>
    <row r="390" spans="1:111" s="60" customFormat="1" ht="18" customHeight="1" x14ac:dyDescent="0.4">
      <c r="A390" s="5"/>
      <c r="B390" s="5"/>
      <c r="C390" s="92" t="s">
        <v>432</v>
      </c>
      <c r="D390" s="92" t="s">
        <v>435</v>
      </c>
      <c r="E390" s="92"/>
      <c r="F390" s="92"/>
      <c r="G390" s="92"/>
      <c r="H390" s="92"/>
      <c r="I390" s="92"/>
      <c r="J390" s="92"/>
      <c r="K390" s="92"/>
      <c r="L390" s="92"/>
      <c r="M390" s="92"/>
      <c r="N390" s="92"/>
      <c r="O390" s="92"/>
      <c r="P390" s="5"/>
      <c r="Q390" s="5"/>
      <c r="R390" s="5"/>
      <c r="S390" s="5"/>
      <c r="T390" s="40"/>
      <c r="U390" s="40"/>
      <c r="V390" s="40"/>
      <c r="W390" s="40"/>
      <c r="X390" s="40"/>
      <c r="Y390" s="40"/>
      <c r="Z390" s="5"/>
      <c r="AA390" s="5"/>
      <c r="AB390" s="5"/>
      <c r="AC390" s="5"/>
      <c r="AD390" s="5"/>
      <c r="AE390" s="5"/>
      <c r="AF390" s="5"/>
      <c r="AG390" s="5"/>
      <c r="AH390" s="5"/>
      <c r="AI390" s="5"/>
      <c r="AJ390" s="5"/>
      <c r="AK390" s="5"/>
      <c r="AL390" s="5"/>
      <c r="AM390" s="5"/>
      <c r="AN390" s="5"/>
      <c r="AO390" s="5"/>
      <c r="AP390" s="5"/>
      <c r="AQ390" s="5"/>
      <c r="AR390" s="5"/>
      <c r="AS390" s="5"/>
      <c r="CF390" s="91"/>
      <c r="CG390" s="91"/>
      <c r="CJ390" s="91"/>
      <c r="CK390" s="91"/>
      <c r="CN390" s="91"/>
      <c r="CO390" s="91"/>
      <c r="CU390" s="91"/>
      <c r="CY390" s="91"/>
      <c r="DC390" s="91"/>
      <c r="DG390" s="91"/>
    </row>
    <row r="391" spans="1:111" s="60" customFormat="1" ht="18" customHeight="1" x14ac:dyDescent="0.4">
      <c r="A391" s="5"/>
      <c r="B391" s="5"/>
      <c r="C391" s="92"/>
      <c r="D391" s="92" t="s">
        <v>436</v>
      </c>
      <c r="E391" s="92"/>
      <c r="F391" s="92"/>
      <c r="G391" s="92"/>
      <c r="H391" s="92"/>
      <c r="I391" s="92"/>
      <c r="J391" s="92"/>
      <c r="K391" s="92"/>
      <c r="L391" s="92"/>
      <c r="M391" s="92"/>
      <c r="N391" s="92"/>
      <c r="O391" s="92"/>
      <c r="P391" s="5"/>
      <c r="Q391" s="5"/>
      <c r="R391" s="5"/>
      <c r="S391" s="5"/>
      <c r="T391" s="40"/>
      <c r="U391" s="40"/>
      <c r="V391" s="40"/>
      <c r="W391" s="40"/>
      <c r="X391" s="40"/>
      <c r="Y391" s="40"/>
      <c r="Z391" s="5"/>
      <c r="AA391" s="5"/>
      <c r="AB391" s="5"/>
      <c r="AC391" s="5"/>
      <c r="AD391" s="5"/>
      <c r="AE391" s="5"/>
      <c r="AF391" s="5"/>
      <c r="AG391" s="5"/>
      <c r="AH391" s="5"/>
      <c r="AI391" s="5"/>
      <c r="AJ391" s="5"/>
      <c r="AK391" s="5"/>
      <c r="AL391" s="5"/>
      <c r="AM391" s="5"/>
      <c r="AN391" s="5"/>
      <c r="AO391" s="5"/>
      <c r="AP391" s="5"/>
      <c r="AQ391" s="5"/>
      <c r="AR391" s="5"/>
      <c r="AS391" s="5"/>
      <c r="CF391" s="91"/>
      <c r="CG391" s="91"/>
      <c r="CJ391" s="91"/>
      <c r="CK391" s="91"/>
      <c r="CN391" s="91"/>
      <c r="CO391" s="91"/>
      <c r="CU391" s="91"/>
      <c r="CY391" s="91"/>
      <c r="DC391" s="91"/>
      <c r="DG391" s="91"/>
    </row>
    <row r="392" spans="1:111" s="60" customFormat="1" ht="16.5" x14ac:dyDescent="0.4">
      <c r="A392" s="27" t="s">
        <v>393</v>
      </c>
      <c r="CF392" s="91"/>
      <c r="CG392" s="91"/>
      <c r="CJ392" s="91"/>
      <c r="CK392" s="91"/>
      <c r="CN392" s="91"/>
      <c r="CO392" s="91"/>
      <c r="CU392" s="91"/>
      <c r="CY392" s="91"/>
      <c r="DC392" s="91"/>
      <c r="DG392" s="91"/>
    </row>
    <row r="393" spans="1:111" s="60" customFormat="1" x14ac:dyDescent="0.4">
      <c r="CF393" s="91"/>
      <c r="CG393" s="91"/>
      <c r="CJ393" s="91"/>
      <c r="CK393" s="91"/>
      <c r="CN393" s="91"/>
      <c r="CO393" s="91"/>
      <c r="CU393" s="91"/>
      <c r="CY393" s="91"/>
      <c r="DC393" s="91"/>
      <c r="DG393" s="91"/>
    </row>
    <row r="394" spans="1:111" s="60" customFormat="1" ht="18" customHeight="1" x14ac:dyDescent="0.4">
      <c r="B394" s="340" t="s">
        <v>300</v>
      </c>
      <c r="C394" s="341"/>
      <c r="D394" s="341"/>
      <c r="E394" s="341"/>
      <c r="F394" s="342"/>
      <c r="G394" s="349" t="str">
        <f>IF(ISBLANK('別紙B-1　総括表'!H3),"",'別紙B-1　総括表'!H3)</f>
        <v/>
      </c>
      <c r="H394" s="351"/>
      <c r="I394" s="351"/>
      <c r="J394" s="351"/>
      <c r="K394" s="351"/>
      <c r="L394" s="351"/>
      <c r="M394" s="351"/>
      <c r="N394" s="350"/>
      <c r="P394" s="362" t="str">
        <f>IF(ISBLANK(G394),"",IF(G394="変更","※変更箇所朱書き",""))</f>
        <v/>
      </c>
      <c r="Q394" s="362"/>
      <c r="R394" s="362"/>
      <c r="S394" s="362"/>
      <c r="T394" s="362"/>
      <c r="CF394" s="91"/>
      <c r="CG394" s="91"/>
      <c r="CJ394" s="91"/>
      <c r="CK394" s="91"/>
      <c r="CN394" s="91"/>
      <c r="CO394" s="91"/>
      <c r="CU394" s="91"/>
      <c r="CY394" s="91"/>
      <c r="DC394" s="91"/>
      <c r="DG394" s="91"/>
    </row>
    <row r="395" spans="1:111" s="60" customFormat="1" x14ac:dyDescent="0.4">
      <c r="CF395" s="91"/>
      <c r="CG395" s="91"/>
      <c r="CJ395" s="91"/>
      <c r="CK395" s="91"/>
      <c r="CN395" s="91"/>
      <c r="CO395" s="91"/>
      <c r="CU395" s="91"/>
      <c r="CY395" s="91"/>
      <c r="DC395" s="91"/>
      <c r="DG395" s="91"/>
    </row>
    <row r="396" spans="1:111" s="60" customFormat="1" ht="23.25" x14ac:dyDescent="0.4">
      <c r="B396" s="91"/>
      <c r="C396" s="151"/>
      <c r="D396" s="151"/>
      <c r="E396" s="151"/>
      <c r="F396" s="151"/>
      <c r="G396" s="151"/>
      <c r="H396" s="151"/>
      <c r="I396" s="151"/>
      <c r="J396" s="151"/>
      <c r="K396" s="151"/>
      <c r="L396" s="151"/>
      <c r="M396" s="151"/>
      <c r="N396" s="375" t="str">
        <f>'別紙B-1　総括表'!$N$6</f>
        <v>令和８年度</v>
      </c>
      <c r="O396" s="375"/>
      <c r="P396" s="375"/>
      <c r="Q396" s="375"/>
      <c r="R396" s="375"/>
      <c r="S396" s="375"/>
      <c r="T396" s="375"/>
      <c r="U396" s="375"/>
      <c r="V396" s="538" t="str">
        <f>'別紙B-1　総括表'!$V$6</f>
        <v>さが園芸888整備支援事業　実施計画書</v>
      </c>
      <c r="W396" s="538"/>
      <c r="X396" s="538"/>
      <c r="Y396" s="538"/>
      <c r="Z396" s="538"/>
      <c r="AA396" s="538"/>
      <c r="AB396" s="538"/>
      <c r="AC396" s="538"/>
      <c r="AD396" s="538"/>
      <c r="AE396" s="538"/>
      <c r="AF396" s="538"/>
      <c r="AG396" s="538"/>
      <c r="AH396" s="538"/>
      <c r="AI396" s="538"/>
      <c r="AJ396" s="538"/>
      <c r="AK396" s="538"/>
      <c r="AL396" s="538"/>
      <c r="AM396" s="538"/>
      <c r="AN396" s="538"/>
      <c r="AO396" s="538"/>
      <c r="AP396" s="480" t="s">
        <v>711</v>
      </c>
      <c r="AQ396" s="480"/>
      <c r="AR396" s="480"/>
      <c r="AS396" s="480"/>
      <c r="AT396" s="480"/>
      <c r="AU396" s="480"/>
      <c r="AV396" s="480"/>
      <c r="AW396" s="480"/>
      <c r="AX396" s="480"/>
      <c r="AY396" s="480"/>
      <c r="AZ396" s="480"/>
      <c r="BA396" s="480"/>
      <c r="BB396" s="480"/>
      <c r="BC396" s="480"/>
      <c r="BD396" s="480"/>
      <c r="BE396" s="480"/>
      <c r="BF396" s="480"/>
      <c r="BG396" s="480"/>
      <c r="BH396" s="480"/>
      <c r="BI396" s="480"/>
      <c r="BJ396" s="480"/>
      <c r="BK396" s="480"/>
      <c r="BL396" s="480"/>
      <c r="BM396" s="151"/>
      <c r="BN396" s="151"/>
      <c r="BO396" s="151"/>
      <c r="BP396" s="151"/>
      <c r="BQ396" s="151"/>
      <c r="CF396" s="91"/>
      <c r="CG396" s="91"/>
      <c r="CJ396" s="91"/>
      <c r="CK396" s="91"/>
      <c r="CN396" s="91"/>
      <c r="CO396" s="91"/>
      <c r="CU396" s="91"/>
      <c r="CY396" s="91"/>
      <c r="DC396" s="91"/>
      <c r="DG396" s="91"/>
    </row>
    <row r="397" spans="1:111" s="60" customFormat="1" ht="14.25" customHeight="1" x14ac:dyDescent="0.4">
      <c r="CF397" s="91"/>
      <c r="CG397" s="91"/>
      <c r="CJ397" s="91"/>
      <c r="CK397" s="91"/>
      <c r="CN397" s="91"/>
      <c r="CO397" s="91"/>
      <c r="CU397" s="91"/>
      <c r="CY397" s="91"/>
      <c r="DC397" s="91"/>
      <c r="DG397" s="91"/>
    </row>
    <row r="398" spans="1:111" s="60" customFormat="1" ht="28.5" customHeight="1" x14ac:dyDescent="0.4">
      <c r="B398" s="340" t="s">
        <v>0</v>
      </c>
      <c r="C398" s="341"/>
      <c r="D398" s="341"/>
      <c r="E398" s="341"/>
      <c r="F398" s="342"/>
      <c r="G398" s="349" t="str">
        <f>IF(ISBLANK('別紙B-1　総括表'!H9),"",'別紙B-1　総括表'!H9)</f>
        <v/>
      </c>
      <c r="H398" s="351"/>
      <c r="I398" s="351"/>
      <c r="J398" s="351"/>
      <c r="K398" s="351"/>
      <c r="L398" s="351"/>
      <c r="M398" s="351"/>
      <c r="N398" s="350"/>
      <c r="P398" s="340" t="s">
        <v>151</v>
      </c>
      <c r="Q398" s="341"/>
      <c r="R398" s="341"/>
      <c r="S398" s="341"/>
      <c r="T398" s="342"/>
      <c r="U398" s="487" t="str">
        <f>IF(ISBLANK('別紙B-1　総括表'!H10),"",'別紙B-1　総括表'!H10)</f>
        <v/>
      </c>
      <c r="V398" s="488"/>
      <c r="W398" s="488"/>
      <c r="X398" s="488"/>
      <c r="Y398" s="488"/>
      <c r="Z398" s="489" t="s">
        <v>446</v>
      </c>
      <c r="AA398" s="489"/>
      <c r="AB398" s="490"/>
      <c r="AC398" s="26"/>
      <c r="AD398" s="316" t="s">
        <v>1</v>
      </c>
      <c r="AE398" s="316"/>
      <c r="AF398" s="316"/>
      <c r="AG398" s="316"/>
      <c r="AH398" s="316"/>
      <c r="AI398" s="349" t="str">
        <f>IF(ISBLANK('別紙B-1　総括表'!V10),"",'別紙B-1　総括表'!V10)</f>
        <v/>
      </c>
      <c r="AJ398" s="351"/>
      <c r="AK398" s="351"/>
      <c r="AL398" s="351"/>
      <c r="AM398" s="351"/>
      <c r="AN398" s="351"/>
      <c r="AO398" s="351"/>
      <c r="AP398" s="351"/>
      <c r="AQ398" s="351"/>
      <c r="AR398" s="351"/>
      <c r="AS398" s="351"/>
      <c r="AT398" s="350"/>
      <c r="CF398" s="91"/>
      <c r="CG398" s="91"/>
      <c r="CJ398" s="91"/>
      <c r="CK398" s="91"/>
      <c r="CN398" s="91"/>
      <c r="CO398" s="91"/>
      <c r="CU398" s="91"/>
      <c r="CY398" s="91"/>
      <c r="DC398" s="91"/>
      <c r="DG398" s="91"/>
    </row>
    <row r="399" spans="1:111" s="60" customFormat="1" ht="28.5" customHeight="1" x14ac:dyDescent="0.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42"/>
      <c r="AE399" s="42"/>
      <c r="AF399" s="42"/>
      <c r="AG399" s="42"/>
      <c r="AH399" s="42"/>
      <c r="AI399" s="59"/>
      <c r="AJ399" s="59"/>
      <c r="AK399" s="59"/>
      <c r="AL399" s="59"/>
      <c r="AM399" s="59"/>
      <c r="AN399" s="59"/>
      <c r="AO399" s="59"/>
      <c r="AP399" s="59"/>
      <c r="AQ399" s="59"/>
      <c r="AR399" s="59"/>
      <c r="AS399" s="59"/>
      <c r="AT399" s="59"/>
      <c r="AU399" s="59"/>
      <c r="CF399" s="91"/>
      <c r="CG399" s="91"/>
      <c r="CJ399" s="91"/>
      <c r="CK399" s="91"/>
      <c r="CN399" s="91"/>
      <c r="CO399" s="91"/>
      <c r="CU399" s="91"/>
      <c r="CY399" s="91"/>
      <c r="DC399" s="91"/>
      <c r="DG399" s="91"/>
    </row>
    <row r="400" spans="1:111" s="60" customFormat="1" ht="11.25" customHeight="1" x14ac:dyDescent="0.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5"/>
      <c r="AW400" s="55"/>
      <c r="AX400" s="55"/>
      <c r="AY400" s="55"/>
      <c r="AZ400" s="55"/>
      <c r="BA400" s="55"/>
      <c r="BB400" s="55"/>
      <c r="BC400" s="55"/>
      <c r="BD400" s="55"/>
      <c r="BE400" s="55"/>
      <c r="BF400" s="55"/>
      <c r="BG400" s="55"/>
      <c r="BH400" s="55"/>
      <c r="BI400" s="55"/>
      <c r="BJ400" s="55"/>
      <c r="BK400" s="55"/>
      <c r="BL400" s="68"/>
      <c r="BM400" s="68"/>
      <c r="BN400" s="55"/>
      <c r="BO400" s="55"/>
      <c r="BP400" s="55"/>
      <c r="BQ400" s="55"/>
      <c r="BR400" s="55"/>
      <c r="CF400" s="91"/>
      <c r="CG400" s="91"/>
      <c r="CJ400" s="91"/>
      <c r="CK400" s="91"/>
      <c r="CN400" s="91"/>
      <c r="CO400" s="91"/>
      <c r="CU400" s="91"/>
      <c r="CY400" s="91"/>
      <c r="DC400" s="91"/>
      <c r="DG400" s="91"/>
    </row>
    <row r="401" spans="2:111" s="60" customFormat="1" ht="21.75" customHeight="1" x14ac:dyDescent="0.4">
      <c r="B401" s="8" t="s">
        <v>387</v>
      </c>
      <c r="CF401" s="91"/>
      <c r="CG401" s="91"/>
      <c r="CJ401" s="91"/>
      <c r="CK401" s="91"/>
      <c r="CN401" s="91"/>
      <c r="CO401" s="91"/>
      <c r="CU401" s="91"/>
      <c r="CY401" s="91"/>
      <c r="DC401" s="91"/>
      <c r="DG401" s="91"/>
    </row>
    <row r="402" spans="2:111" s="60" customFormat="1" ht="18.75" customHeight="1" x14ac:dyDescent="0.4">
      <c r="C402" s="316" t="s">
        <v>187</v>
      </c>
      <c r="D402" s="316"/>
      <c r="E402" s="316"/>
      <c r="F402" s="316"/>
      <c r="G402" s="316"/>
      <c r="H402" s="316"/>
      <c r="I402" s="316"/>
      <c r="J402" s="316"/>
      <c r="K402" s="316"/>
      <c r="L402" s="316"/>
      <c r="N402" s="336" t="s">
        <v>314</v>
      </c>
      <c r="O402" s="337"/>
      <c r="P402" s="337"/>
      <c r="Q402" s="325" t="s">
        <v>315</v>
      </c>
      <c r="R402" s="326"/>
      <c r="S402" s="326"/>
      <c r="T402" s="326"/>
      <c r="U402" s="326"/>
      <c r="V402" s="326"/>
      <c r="W402" s="326"/>
      <c r="X402" s="326"/>
      <c r="Y402" s="326"/>
      <c r="Z402" s="327"/>
      <c r="AA402" s="325" t="s">
        <v>316</v>
      </c>
      <c r="AB402" s="326"/>
      <c r="AC402" s="326"/>
      <c r="AD402" s="326"/>
      <c r="AE402" s="326"/>
      <c r="AF402" s="326"/>
      <c r="AG402" s="327"/>
      <c r="AI402" s="448" t="s">
        <v>303</v>
      </c>
      <c r="AJ402" s="448"/>
      <c r="AK402" s="448"/>
      <c r="AL402" s="448"/>
      <c r="AM402" s="448"/>
      <c r="AN402" s="448"/>
      <c r="AO402" s="448"/>
      <c r="AP402" s="448"/>
      <c r="CF402" s="91"/>
      <c r="CG402" s="91"/>
      <c r="CJ402" s="91"/>
      <c r="CK402" s="91"/>
      <c r="CN402" s="91"/>
      <c r="CO402" s="91"/>
      <c r="CU402" s="91"/>
      <c r="CY402" s="91"/>
      <c r="DC402" s="91"/>
      <c r="DG402" s="91"/>
    </row>
    <row r="403" spans="2:111" s="60" customFormat="1" ht="18" customHeight="1" x14ac:dyDescent="0.4">
      <c r="C403" s="321"/>
      <c r="D403" s="321"/>
      <c r="E403" s="321"/>
      <c r="F403" s="321"/>
      <c r="G403" s="321"/>
      <c r="H403" s="321"/>
      <c r="I403" s="321"/>
      <c r="J403" s="321"/>
      <c r="K403" s="321"/>
      <c r="L403" s="321"/>
      <c r="N403" s="338"/>
      <c r="O403" s="339"/>
      <c r="P403" s="339"/>
      <c r="Q403" s="491" t="str">
        <f>IF(ISBLANK('別紙B-1　総括表'!AY10),"",'別紙B-1　総括表'!AY10)</f>
        <v/>
      </c>
      <c r="R403" s="492"/>
      <c r="S403" s="492"/>
      <c r="T403" s="492"/>
      <c r="U403" s="492"/>
      <c r="V403" s="492"/>
      <c r="W403" s="492"/>
      <c r="X403" s="492"/>
      <c r="Y403" s="492"/>
      <c r="Z403" s="493"/>
      <c r="AA403" s="491" t="str">
        <f>IF(ISBLANK('別紙B-1　総括表'!BI10),"",'別紙B-1　総括表'!BI10)</f>
        <v/>
      </c>
      <c r="AB403" s="492"/>
      <c r="AC403" s="492"/>
      <c r="AD403" s="492"/>
      <c r="AE403" s="492"/>
      <c r="AF403" s="492"/>
      <c r="AG403" s="493"/>
      <c r="AI403" s="361"/>
      <c r="AJ403" s="361"/>
      <c r="AK403" s="361"/>
      <c r="AL403" s="361"/>
      <c r="AM403" s="361"/>
      <c r="AN403" s="361"/>
      <c r="AO403" s="361"/>
      <c r="AP403" s="361"/>
      <c r="CF403" s="91"/>
      <c r="CG403" s="91"/>
      <c r="CJ403" s="91"/>
      <c r="CK403" s="91"/>
      <c r="CN403" s="91"/>
      <c r="CO403" s="91"/>
      <c r="CU403" s="91"/>
      <c r="CY403" s="91"/>
      <c r="DC403" s="91"/>
      <c r="DG403" s="91"/>
    </row>
    <row r="404" spans="2:111" s="60" customFormat="1" ht="17.25" customHeight="1" x14ac:dyDescent="0.4">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CF404" s="91"/>
      <c r="CG404" s="91"/>
      <c r="CJ404" s="91"/>
      <c r="CK404" s="91"/>
      <c r="CN404" s="91"/>
      <c r="CO404" s="91"/>
      <c r="CU404" s="91"/>
      <c r="CY404" s="91"/>
      <c r="DC404" s="91"/>
      <c r="DG404" s="91"/>
    </row>
    <row r="405" spans="2:111" s="60" customFormat="1" ht="20.25" customHeight="1" x14ac:dyDescent="0.4">
      <c r="C405" s="336" t="s">
        <v>305</v>
      </c>
      <c r="D405" s="337"/>
      <c r="E405" s="337"/>
      <c r="F405" s="337"/>
      <c r="G405" s="337"/>
      <c r="H405" s="337"/>
      <c r="I405" s="337"/>
      <c r="J405" s="337"/>
      <c r="K405" s="337"/>
      <c r="L405" s="337"/>
      <c r="M405" s="337"/>
      <c r="N405" s="461"/>
      <c r="O405" s="336" t="s">
        <v>437</v>
      </c>
      <c r="P405" s="337"/>
      <c r="Q405" s="337"/>
      <c r="R405" s="337"/>
      <c r="S405" s="337"/>
      <c r="T405" s="337"/>
      <c r="U405" s="337"/>
      <c r="V405" s="337"/>
      <c r="W405" s="337"/>
      <c r="X405" s="337"/>
      <c r="Y405" s="337"/>
      <c r="Z405" s="461"/>
      <c r="AA405" s="28"/>
      <c r="CF405" s="91"/>
      <c r="CG405" s="91"/>
      <c r="CJ405" s="91"/>
      <c r="CK405" s="91"/>
      <c r="CN405" s="91"/>
      <c r="CO405" s="91"/>
      <c r="CU405" s="91"/>
      <c r="CY405" s="91"/>
      <c r="DC405" s="91"/>
      <c r="DG405" s="91"/>
    </row>
    <row r="406" spans="2:111" s="60" customFormat="1" ht="20.25" customHeight="1" x14ac:dyDescent="0.4">
      <c r="C406" s="338"/>
      <c r="D406" s="339"/>
      <c r="E406" s="339"/>
      <c r="F406" s="339"/>
      <c r="G406" s="339"/>
      <c r="H406" s="339"/>
      <c r="I406" s="339"/>
      <c r="J406" s="339"/>
      <c r="K406" s="339"/>
      <c r="L406" s="339"/>
      <c r="M406" s="339"/>
      <c r="N406" s="462"/>
      <c r="O406" s="338"/>
      <c r="P406" s="339"/>
      <c r="Q406" s="339"/>
      <c r="R406" s="339"/>
      <c r="S406" s="339"/>
      <c r="T406" s="339"/>
      <c r="U406" s="339"/>
      <c r="V406" s="339"/>
      <c r="W406" s="339"/>
      <c r="X406" s="339"/>
      <c r="Y406" s="339"/>
      <c r="Z406" s="462"/>
      <c r="AA406" s="28"/>
      <c r="CF406" s="91"/>
      <c r="CG406" s="91"/>
      <c r="CJ406" s="91"/>
      <c r="CK406" s="91"/>
      <c r="CN406" s="91"/>
      <c r="CO406" s="91"/>
      <c r="CU406" s="91"/>
      <c r="CY406" s="91"/>
      <c r="DC406" s="91"/>
      <c r="DG406" s="91"/>
    </row>
    <row r="407" spans="2:111" s="60" customFormat="1" ht="20.25" customHeight="1" x14ac:dyDescent="0.4">
      <c r="C407" s="434"/>
      <c r="D407" s="435"/>
      <c r="E407" s="435"/>
      <c r="F407" s="435"/>
      <c r="G407" s="435"/>
      <c r="H407" s="435"/>
      <c r="I407" s="435"/>
      <c r="J407" s="435"/>
      <c r="K407" s="435"/>
      <c r="L407" s="435"/>
      <c r="M407" s="435"/>
      <c r="N407" s="436"/>
      <c r="O407" s="463"/>
      <c r="P407" s="321"/>
      <c r="Q407" s="321"/>
      <c r="R407" s="321"/>
      <c r="S407" s="321"/>
      <c r="T407" s="321"/>
      <c r="U407" s="321"/>
      <c r="V407" s="321"/>
      <c r="W407" s="321"/>
      <c r="X407" s="321"/>
      <c r="Y407" s="321"/>
      <c r="Z407" s="321"/>
      <c r="AA407" s="26"/>
      <c r="CF407" s="91"/>
      <c r="CG407" s="91"/>
      <c r="CJ407" s="91"/>
      <c r="CK407" s="91"/>
      <c r="CN407" s="91"/>
      <c r="CO407" s="91"/>
      <c r="CU407" s="91"/>
      <c r="CY407" s="91"/>
      <c r="DC407" s="91"/>
      <c r="DG407" s="91"/>
    </row>
    <row r="408" spans="2:111" s="60" customFormat="1" ht="18" customHeight="1" x14ac:dyDescent="0.4">
      <c r="C408" s="58"/>
      <c r="D408" s="58"/>
      <c r="E408" s="58"/>
      <c r="F408" s="58"/>
      <c r="G408" s="58"/>
      <c r="H408" s="58"/>
      <c r="I408" s="58"/>
      <c r="J408" s="58"/>
      <c r="K408" s="58"/>
      <c r="L408" s="58"/>
      <c r="M408" s="58"/>
      <c r="N408" s="58"/>
      <c r="O408" s="58"/>
      <c r="AZ408" s="2"/>
      <c r="CF408" s="91"/>
      <c r="CG408" s="91"/>
      <c r="CJ408" s="91"/>
      <c r="CK408" s="91"/>
      <c r="CN408" s="91"/>
      <c r="CO408" s="91"/>
      <c r="CU408" s="91"/>
      <c r="CY408" s="91"/>
      <c r="DC408" s="91"/>
      <c r="DG408" s="91"/>
    </row>
    <row r="409" spans="2:111" s="60" customFormat="1" ht="21.75" customHeight="1" x14ac:dyDescent="0.4">
      <c r="B409" s="8" t="s">
        <v>385</v>
      </c>
      <c r="CF409" s="91"/>
      <c r="CG409" s="91"/>
      <c r="CJ409" s="91"/>
      <c r="CK409" s="91"/>
      <c r="CN409" s="91"/>
      <c r="CO409" s="91"/>
      <c r="CU409" s="91"/>
      <c r="CY409" s="91"/>
      <c r="DC409" s="91"/>
      <c r="DG409" s="91"/>
    </row>
    <row r="410" spans="2:111" s="60" customFormat="1" ht="21.75" customHeight="1" x14ac:dyDescent="0.4">
      <c r="C410" s="340" t="s">
        <v>402</v>
      </c>
      <c r="D410" s="341"/>
      <c r="E410" s="341"/>
      <c r="F410" s="341"/>
      <c r="G410" s="341"/>
      <c r="H410" s="341"/>
      <c r="I410" s="341"/>
      <c r="J410" s="342"/>
      <c r="K410" s="340" t="s">
        <v>302</v>
      </c>
      <c r="L410" s="341"/>
      <c r="M410" s="341"/>
      <c r="N410" s="341"/>
      <c r="O410" s="341"/>
      <c r="P410" s="341"/>
      <c r="Q410" s="341"/>
      <c r="R410" s="341"/>
      <c r="S410" s="341"/>
      <c r="T410" s="341"/>
      <c r="U410" s="341"/>
      <c r="V410" s="341"/>
      <c r="W410" s="341"/>
      <c r="X410" s="341"/>
      <c r="Y410" s="341"/>
      <c r="Z410" s="342"/>
      <c r="AA410" s="468" t="str">
        <f>'別紙B-1　総括表'!AB18</f>
        <v>現状値（令和　年度）</v>
      </c>
      <c r="AB410" s="469"/>
      <c r="AC410" s="469"/>
      <c r="AD410" s="469"/>
      <c r="AE410" s="469"/>
      <c r="AF410" s="469"/>
      <c r="AG410" s="470"/>
      <c r="AH410" s="468" t="str">
        <f>'別紙B-1　総括表'!AI18</f>
        <v>目標値（令和　年度）</v>
      </c>
      <c r="AI410" s="469"/>
      <c r="AJ410" s="469"/>
      <c r="AK410" s="469"/>
      <c r="AL410" s="469"/>
      <c r="AM410" s="469"/>
      <c r="AN410" s="470"/>
      <c r="CF410" s="91"/>
      <c r="CG410" s="91"/>
      <c r="CJ410" s="91"/>
      <c r="CK410" s="91"/>
      <c r="CN410" s="91"/>
      <c r="CO410" s="91"/>
      <c r="CU410" s="91"/>
      <c r="CY410" s="91"/>
      <c r="DC410" s="91"/>
      <c r="DG410" s="91"/>
    </row>
    <row r="411" spans="2:111" s="60" customFormat="1" ht="43.5" customHeight="1" x14ac:dyDescent="0.4">
      <c r="C411" s="349" t="str">
        <f>IF(ISBLANK('別紙B-1　総括表'!D19),"",'別紙B-1　総括表'!D19)</f>
        <v/>
      </c>
      <c r="D411" s="351"/>
      <c r="E411" s="351"/>
      <c r="F411" s="351"/>
      <c r="G411" s="351"/>
      <c r="H411" s="351"/>
      <c r="I411" s="351"/>
      <c r="J411" s="350"/>
      <c r="K411" s="445" t="str">
        <f>IF(ISBLANK('別紙B-1　総括表'!L19),"",'別紙B-1　総括表'!L19)</f>
        <v/>
      </c>
      <c r="L411" s="446"/>
      <c r="M411" s="446"/>
      <c r="N411" s="446"/>
      <c r="O411" s="446"/>
      <c r="P411" s="446"/>
      <c r="Q411" s="446"/>
      <c r="R411" s="446"/>
      <c r="S411" s="446"/>
      <c r="T411" s="446"/>
      <c r="U411" s="446"/>
      <c r="V411" s="446"/>
      <c r="W411" s="446"/>
      <c r="X411" s="446"/>
      <c r="Y411" s="446"/>
      <c r="Z411" s="447"/>
      <c r="AA411" s="312"/>
      <c r="AB411" s="313"/>
      <c r="AC411" s="313"/>
      <c r="AD411" s="313"/>
      <c r="AE411" s="351" t="str">
        <f>IF(ISBLANK('別紙B-1　総括表'!AF19),"",'別紙B-1　総括表'!AF19)</f>
        <v/>
      </c>
      <c r="AF411" s="351"/>
      <c r="AG411" s="350"/>
      <c r="AH411" s="312"/>
      <c r="AI411" s="313"/>
      <c r="AJ411" s="313"/>
      <c r="AK411" s="313"/>
      <c r="AL411" s="351" t="str">
        <f>IF(ISBLANK(AE411),"",AE411)</f>
        <v/>
      </c>
      <c r="AM411" s="351"/>
      <c r="AN411" s="350"/>
      <c r="CF411" s="91"/>
      <c r="CG411" s="91"/>
      <c r="CJ411" s="91"/>
      <c r="CK411" s="91"/>
      <c r="CN411" s="91"/>
      <c r="CO411" s="91"/>
      <c r="CU411" s="91"/>
      <c r="CY411" s="91"/>
      <c r="DC411" s="91"/>
      <c r="DG411" s="91"/>
    </row>
    <row r="412" spans="2:111" s="60" customFormat="1" ht="33.75" hidden="1" customHeight="1" outlineLevel="1" x14ac:dyDescent="0.4">
      <c r="C412" s="349" t="str">
        <f>IF(ISBLANK('別紙B-1　総括表'!D20),"",'別紙B-1　総括表'!D20)</f>
        <v/>
      </c>
      <c r="D412" s="351"/>
      <c r="E412" s="351"/>
      <c r="F412" s="351"/>
      <c r="G412" s="351"/>
      <c r="H412" s="351"/>
      <c r="I412" s="351"/>
      <c r="J412" s="350"/>
      <c r="K412" s="445" t="str">
        <f>IF(ISBLANK('別紙B-1　総括表'!L20),"",'別紙B-1　総括表'!L20)</f>
        <v/>
      </c>
      <c r="L412" s="446"/>
      <c r="M412" s="446"/>
      <c r="N412" s="446"/>
      <c r="O412" s="446"/>
      <c r="P412" s="446"/>
      <c r="Q412" s="446"/>
      <c r="R412" s="446"/>
      <c r="S412" s="446"/>
      <c r="T412" s="446"/>
      <c r="U412" s="446"/>
      <c r="V412" s="446"/>
      <c r="W412" s="446"/>
      <c r="X412" s="446"/>
      <c r="Y412" s="446"/>
      <c r="Z412" s="447"/>
      <c r="AA412" s="312"/>
      <c r="AB412" s="313"/>
      <c r="AC412" s="313"/>
      <c r="AD412" s="313"/>
      <c r="AE412" s="351" t="str">
        <f>IF(ISBLANK('別紙B-1　総括表'!AF20),"",'別紙B-1　総括表'!AF20)</f>
        <v/>
      </c>
      <c r="AF412" s="351"/>
      <c r="AG412" s="350"/>
      <c r="AH412" s="312"/>
      <c r="AI412" s="313"/>
      <c r="AJ412" s="313"/>
      <c r="AK412" s="313"/>
      <c r="AL412" s="351" t="str">
        <f>IF(ISBLANK(AE412),"",AE412)</f>
        <v/>
      </c>
      <c r="AM412" s="351"/>
      <c r="AN412" s="350"/>
      <c r="CF412" s="91"/>
      <c r="CG412" s="91"/>
      <c r="CJ412" s="91"/>
      <c r="CK412" s="91"/>
      <c r="CN412" s="91"/>
      <c r="CO412" s="91"/>
      <c r="CU412" s="91"/>
      <c r="CY412" s="91"/>
      <c r="DC412" s="91"/>
      <c r="DG412" s="91"/>
    </row>
    <row r="413" spans="2:111" s="60" customFormat="1" ht="17.25" customHeight="1" collapsed="1" x14ac:dyDescent="0.4">
      <c r="C413" s="60" t="s">
        <v>405</v>
      </c>
      <c r="CF413" s="91"/>
      <c r="CG413" s="91"/>
      <c r="CJ413" s="91"/>
      <c r="CK413" s="91"/>
      <c r="CN413" s="91"/>
      <c r="CO413" s="91"/>
      <c r="CU413" s="91"/>
      <c r="CY413" s="91"/>
      <c r="DC413" s="91"/>
      <c r="DG413" s="91"/>
    </row>
    <row r="414" spans="2:111" s="91" customFormat="1" ht="17.25" customHeight="1" x14ac:dyDescent="0.4">
      <c r="C414" s="260" t="s">
        <v>855</v>
      </c>
    </row>
    <row r="415" spans="2:111" s="60" customFormat="1" ht="16.5" customHeight="1" x14ac:dyDescent="0.4">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CF415" s="91"/>
      <c r="CG415" s="91"/>
      <c r="CJ415" s="91"/>
      <c r="CK415" s="91"/>
      <c r="CN415" s="91"/>
      <c r="CO415" s="91"/>
      <c r="CU415" s="91"/>
      <c r="CY415" s="91"/>
      <c r="DC415" s="91"/>
      <c r="DG415" s="91"/>
    </row>
    <row r="416" spans="2:111" s="60" customFormat="1" ht="22.5" customHeight="1" x14ac:dyDescent="0.4">
      <c r="B416" s="8" t="s">
        <v>476</v>
      </c>
      <c r="P416" s="3"/>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CF416" s="91"/>
      <c r="CG416" s="91"/>
      <c r="CJ416" s="91"/>
      <c r="CK416" s="91"/>
      <c r="CN416" s="91"/>
      <c r="CO416" s="91"/>
      <c r="CU416" s="91"/>
      <c r="CY416" s="91"/>
      <c r="DC416" s="91"/>
      <c r="DG416" s="91"/>
    </row>
    <row r="417" spans="2:111" s="60" customFormat="1" ht="17.25" customHeight="1" x14ac:dyDescent="0.4">
      <c r="C417" s="316" t="s">
        <v>306</v>
      </c>
      <c r="D417" s="316"/>
      <c r="E417" s="316"/>
      <c r="F417" s="316"/>
      <c r="G417" s="316"/>
      <c r="H417" s="316"/>
      <c r="I417" s="316"/>
      <c r="J417" s="316"/>
      <c r="K417" s="341" t="s">
        <v>301</v>
      </c>
      <c r="L417" s="341"/>
      <c r="M417" s="341"/>
      <c r="N417" s="341"/>
      <c r="O417" s="341"/>
      <c r="P417" s="341"/>
      <c r="Q417" s="341"/>
      <c r="R417" s="341"/>
      <c r="S417" s="341"/>
      <c r="T417" s="341"/>
      <c r="U417" s="341"/>
      <c r="V417" s="341"/>
      <c r="W417" s="341"/>
      <c r="X417" s="341"/>
      <c r="Y417" s="341"/>
      <c r="Z417" s="342"/>
      <c r="AA417" s="448" t="s">
        <v>304</v>
      </c>
      <c r="AB417" s="448"/>
      <c r="AC417" s="448"/>
      <c r="AD417" s="448"/>
      <c r="AE417" s="448"/>
      <c r="AF417" s="448"/>
      <c r="AG417" s="448"/>
      <c r="AH417" s="448"/>
      <c r="AI417" s="448" t="s">
        <v>313</v>
      </c>
      <c r="AJ417" s="448"/>
      <c r="AK417" s="448"/>
      <c r="AL417" s="448"/>
      <c r="AM417" s="448"/>
      <c r="AN417" s="448"/>
      <c r="AO417" s="448"/>
      <c r="BP417" s="2"/>
      <c r="CF417" s="91"/>
      <c r="CG417" s="91"/>
      <c r="CJ417" s="91"/>
      <c r="CK417" s="91"/>
      <c r="CN417" s="91"/>
      <c r="CO417" s="91"/>
      <c r="CU417" s="91"/>
      <c r="CY417" s="91"/>
      <c r="DC417" s="91"/>
      <c r="DG417" s="91"/>
    </row>
    <row r="418" spans="2:111" s="60" customFormat="1" ht="17.25" customHeight="1" x14ac:dyDescent="0.4">
      <c r="C418" s="316"/>
      <c r="D418" s="316"/>
      <c r="E418" s="316"/>
      <c r="F418" s="316"/>
      <c r="G418" s="316"/>
      <c r="H418" s="316"/>
      <c r="I418" s="316"/>
      <c r="J418" s="316"/>
      <c r="K418" s="341" t="str">
        <f>AA410</f>
        <v>現状値（令和　年度）</v>
      </c>
      <c r="L418" s="341"/>
      <c r="M418" s="341"/>
      <c r="N418" s="341"/>
      <c r="O418" s="341"/>
      <c r="P418" s="341"/>
      <c r="Q418" s="341"/>
      <c r="R418" s="342"/>
      <c r="S418" s="340" t="str">
        <f>AH410</f>
        <v>目標値（令和　年度）</v>
      </c>
      <c r="T418" s="341"/>
      <c r="U418" s="341"/>
      <c r="V418" s="341"/>
      <c r="W418" s="341"/>
      <c r="X418" s="341"/>
      <c r="Y418" s="341"/>
      <c r="Z418" s="342"/>
      <c r="AA418" s="448"/>
      <c r="AB418" s="448"/>
      <c r="AC418" s="448"/>
      <c r="AD418" s="448"/>
      <c r="AE418" s="448"/>
      <c r="AF418" s="448"/>
      <c r="AG418" s="448"/>
      <c r="AH418" s="448"/>
      <c r="AI418" s="448"/>
      <c r="AJ418" s="448"/>
      <c r="AK418" s="448"/>
      <c r="AL418" s="448"/>
      <c r="AM418" s="448"/>
      <c r="AN418" s="448"/>
      <c r="AO418" s="448"/>
      <c r="BS418" s="459" t="s">
        <v>426</v>
      </c>
      <c r="BT418" s="460"/>
      <c r="BU418" s="444" t="s">
        <v>424</v>
      </c>
      <c r="BV418" s="444"/>
      <c r="BW418" s="444"/>
      <c r="BX418" s="444" t="s">
        <v>425</v>
      </c>
      <c r="BY418" s="444"/>
      <c r="BZ418" s="444"/>
      <c r="CA418" s="444"/>
      <c r="CB418" s="444"/>
      <c r="CF418" s="91"/>
      <c r="CG418" s="91"/>
      <c r="CJ418" s="91"/>
      <c r="CK418" s="91"/>
      <c r="CN418" s="91"/>
      <c r="CO418" s="91"/>
      <c r="CU418" s="91"/>
      <c r="CY418" s="91"/>
      <c r="DC418" s="91"/>
      <c r="DG418" s="91"/>
    </row>
    <row r="419" spans="2:111" s="60" customFormat="1" ht="19.5" customHeight="1" x14ac:dyDescent="0.4">
      <c r="C419" s="449" t="str">
        <f>IF(ISBLANK('別紙B-1　総括表'!V9),"",'別紙B-1　総括表'!V9)</f>
        <v/>
      </c>
      <c r="D419" s="449"/>
      <c r="E419" s="449"/>
      <c r="F419" s="449"/>
      <c r="G419" s="449"/>
      <c r="H419" s="449"/>
      <c r="I419" s="449"/>
      <c r="J419" s="449"/>
      <c r="K419" s="450"/>
      <c r="L419" s="451"/>
      <c r="M419" s="451"/>
      <c r="N419" s="451"/>
      <c r="O419" s="451"/>
      <c r="P419" s="451"/>
      <c r="Q419" s="454" t="s">
        <v>179</v>
      </c>
      <c r="R419" s="455"/>
      <c r="S419" s="450"/>
      <c r="T419" s="451"/>
      <c r="U419" s="451"/>
      <c r="V419" s="451"/>
      <c r="W419" s="451"/>
      <c r="X419" s="451"/>
      <c r="Y419" s="454" t="s">
        <v>179</v>
      </c>
      <c r="Z419" s="455"/>
      <c r="AA419" s="456"/>
      <c r="AB419" s="456"/>
      <c r="AC419" s="456"/>
      <c r="AD419" s="456"/>
      <c r="AE419" s="456"/>
      <c r="AF419" s="456"/>
      <c r="AG419" s="456"/>
      <c r="AH419" s="456"/>
      <c r="AI419" s="361"/>
      <c r="AJ419" s="361"/>
      <c r="AK419" s="361"/>
      <c r="AL419" s="361"/>
      <c r="AM419" s="361"/>
      <c r="AN419" s="361"/>
      <c r="AO419" s="361"/>
      <c r="AQ419" s="72"/>
      <c r="AR419" s="73"/>
      <c r="BS419" s="457" t="str">
        <f>IF((BU419&gt;BX419),"○","×")</f>
        <v>×</v>
      </c>
      <c r="BT419" s="458"/>
      <c r="BU419" s="394"/>
      <c r="BV419" s="394"/>
      <c r="BW419" s="394"/>
      <c r="BX419" s="394"/>
      <c r="BY419" s="394"/>
      <c r="BZ419" s="394"/>
      <c r="CA419" s="394"/>
      <c r="CB419" s="394"/>
      <c r="CF419" s="91"/>
      <c r="CG419" s="91"/>
      <c r="CJ419" s="91"/>
      <c r="CK419" s="91"/>
      <c r="CN419" s="91"/>
      <c r="CO419" s="91"/>
      <c r="CU419" s="91"/>
      <c r="CY419" s="91"/>
      <c r="DC419" s="91"/>
      <c r="DG419" s="91"/>
    </row>
    <row r="420" spans="2:111" s="60" customFormat="1" ht="19.5" customHeight="1" x14ac:dyDescent="0.4">
      <c r="C420" s="449"/>
      <c r="D420" s="449"/>
      <c r="E420" s="449"/>
      <c r="F420" s="449"/>
      <c r="G420" s="449"/>
      <c r="H420" s="449"/>
      <c r="I420" s="449"/>
      <c r="J420" s="449"/>
      <c r="K420" s="452"/>
      <c r="L420" s="453"/>
      <c r="M420" s="453"/>
      <c r="N420" s="453"/>
      <c r="O420" s="453"/>
      <c r="P420" s="453"/>
      <c r="Q420" s="400"/>
      <c r="R420" s="401"/>
      <c r="S420" s="452"/>
      <c r="T420" s="453"/>
      <c r="U420" s="453"/>
      <c r="V420" s="453"/>
      <c r="W420" s="453"/>
      <c r="X420" s="453"/>
      <c r="Y420" s="400"/>
      <c r="Z420" s="401"/>
      <c r="AA420" s="456"/>
      <c r="AB420" s="456"/>
      <c r="AC420" s="456"/>
      <c r="AD420" s="456"/>
      <c r="AE420" s="456"/>
      <c r="AF420" s="456"/>
      <c r="AG420" s="456"/>
      <c r="AH420" s="456"/>
      <c r="AI420" s="361"/>
      <c r="AJ420" s="361"/>
      <c r="AK420" s="361"/>
      <c r="AL420" s="361"/>
      <c r="AM420" s="361"/>
      <c r="AN420" s="361"/>
      <c r="AO420" s="361"/>
      <c r="AQ420" s="74"/>
      <c r="AR420" s="75"/>
      <c r="BQ420" s="69"/>
      <c r="BR420" s="69"/>
      <c r="BS420" s="70"/>
      <c r="BT420" s="70"/>
      <c r="BU420" s="70"/>
      <c r="BV420" s="70"/>
      <c r="BW420" s="70"/>
      <c r="BX420" s="70"/>
      <c r="BY420" s="70"/>
      <c r="BZ420" s="70"/>
      <c r="CF420" s="91"/>
      <c r="CG420" s="91"/>
      <c r="CJ420" s="91"/>
      <c r="CK420" s="91"/>
      <c r="CN420" s="91"/>
      <c r="CO420" s="91"/>
      <c r="CU420" s="91"/>
      <c r="CY420" s="91"/>
      <c r="DC420" s="91"/>
      <c r="DG420" s="91"/>
    </row>
    <row r="421" spans="2:111" s="60" customFormat="1" ht="19.5" customHeight="1" x14ac:dyDescent="0.4">
      <c r="B421" s="5"/>
      <c r="C421" s="83" t="s">
        <v>450</v>
      </c>
      <c r="D421" s="84" t="s">
        <v>451</v>
      </c>
      <c r="E421" s="81"/>
      <c r="F421" s="81"/>
      <c r="G421" s="81"/>
      <c r="H421" s="81"/>
      <c r="I421" s="81"/>
      <c r="J421" s="81"/>
      <c r="K421" s="82"/>
      <c r="L421" s="71"/>
      <c r="M421" s="71"/>
      <c r="N421" s="71"/>
      <c r="O421" s="71"/>
      <c r="P421" s="71"/>
      <c r="Q421" s="67"/>
      <c r="R421" s="67"/>
      <c r="S421" s="71"/>
      <c r="T421" s="71"/>
      <c r="U421" s="71"/>
      <c r="V421" s="71"/>
      <c r="W421" s="71"/>
      <c r="X421" s="71"/>
      <c r="Y421" s="67"/>
      <c r="Z421" s="67"/>
      <c r="AA421" s="67"/>
      <c r="AB421" s="67"/>
      <c r="AC421" s="67"/>
      <c r="AD421" s="67"/>
      <c r="AE421" s="67"/>
      <c r="AF421" s="67"/>
      <c r="AG421" s="67"/>
      <c r="AH421" s="67"/>
      <c r="AI421" s="67"/>
      <c r="AJ421" s="67"/>
      <c r="AK421" s="67"/>
      <c r="AL421" s="67"/>
      <c r="AM421" s="67"/>
      <c r="AN421" s="67"/>
      <c r="AO421" s="67"/>
      <c r="AP421" s="28"/>
      <c r="AQ421" s="76"/>
      <c r="AR421" s="77"/>
      <c r="AS421" s="28"/>
      <c r="BQ421" s="69"/>
      <c r="BR421" s="69"/>
      <c r="BS421" s="70"/>
      <c r="BT421" s="70"/>
      <c r="BU421" s="70"/>
      <c r="BV421" s="70"/>
      <c r="BW421" s="70"/>
      <c r="BX421" s="70"/>
      <c r="BY421" s="70"/>
      <c r="BZ421" s="70"/>
      <c r="CF421" s="91"/>
      <c r="CG421" s="91"/>
      <c r="CJ421" s="91"/>
      <c r="CK421" s="91"/>
      <c r="CN421" s="91"/>
      <c r="CO421" s="91"/>
      <c r="CU421" s="91"/>
      <c r="CY421" s="91"/>
      <c r="DC421" s="91"/>
      <c r="DG421" s="91"/>
    </row>
    <row r="422" spans="2:111" s="60" customFormat="1" ht="19.5" customHeight="1" x14ac:dyDescent="0.4">
      <c r="B422" s="5"/>
      <c r="C422" s="85" t="s">
        <v>450</v>
      </c>
      <c r="D422" s="86" t="s">
        <v>452</v>
      </c>
      <c r="E422" s="81"/>
      <c r="F422" s="81"/>
      <c r="G422" s="81"/>
      <c r="H422" s="81"/>
      <c r="I422" s="81"/>
      <c r="J422" s="81"/>
      <c r="K422" s="82"/>
      <c r="L422" s="71"/>
      <c r="M422" s="71"/>
      <c r="N422" s="71"/>
      <c r="O422" s="71"/>
      <c r="P422" s="71"/>
      <c r="Q422" s="67"/>
      <c r="R422" s="67"/>
      <c r="S422" s="71"/>
      <c r="T422" s="71"/>
      <c r="U422" s="71"/>
      <c r="V422" s="71"/>
      <c r="W422" s="71"/>
      <c r="X422" s="71"/>
      <c r="Y422" s="67"/>
      <c r="Z422" s="67"/>
      <c r="AA422" s="67"/>
      <c r="AB422" s="67"/>
      <c r="AC422" s="67"/>
      <c r="AD422" s="67"/>
      <c r="AE422" s="67"/>
      <c r="AF422" s="67"/>
      <c r="AG422" s="67"/>
      <c r="AH422" s="67"/>
      <c r="AI422" s="67"/>
      <c r="AJ422" s="67"/>
      <c r="AK422" s="67"/>
      <c r="AL422" s="67"/>
      <c r="AM422" s="67"/>
      <c r="AN422" s="67"/>
      <c r="AO422" s="67"/>
      <c r="AP422" s="28"/>
      <c r="AQ422" s="76"/>
      <c r="AR422" s="77"/>
      <c r="AS422" s="28"/>
      <c r="BQ422" s="69"/>
      <c r="BR422" s="69"/>
      <c r="BS422" s="70"/>
      <c r="BT422" s="70"/>
      <c r="BU422" s="70"/>
      <c r="BV422" s="70"/>
      <c r="BW422" s="70"/>
      <c r="BX422" s="70"/>
      <c r="BY422" s="70"/>
      <c r="BZ422" s="70"/>
      <c r="CF422" s="91"/>
      <c r="CG422" s="91"/>
      <c r="CJ422" s="91"/>
      <c r="CK422" s="91"/>
      <c r="CN422" s="91"/>
      <c r="CO422" s="91"/>
      <c r="CU422" s="91"/>
      <c r="CY422" s="91"/>
      <c r="DC422" s="91"/>
      <c r="DG422" s="91"/>
    </row>
    <row r="423" spans="2:111" s="60" customFormat="1" ht="18" customHeight="1" x14ac:dyDescent="0.4">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c r="BH423" s="58"/>
      <c r="BI423" s="58"/>
      <c r="BJ423" s="58"/>
      <c r="BK423" s="58"/>
      <c r="BL423" s="67"/>
      <c r="BM423" s="67"/>
      <c r="BN423" s="58"/>
      <c r="BO423" s="58"/>
      <c r="BP423" s="58"/>
      <c r="BQ423" s="58"/>
      <c r="CF423" s="91"/>
      <c r="CG423" s="91"/>
      <c r="CJ423" s="91"/>
      <c r="CK423" s="91"/>
      <c r="CN423" s="91"/>
      <c r="CO423" s="91"/>
      <c r="CU423" s="91"/>
      <c r="CY423" s="91"/>
      <c r="DC423" s="91"/>
      <c r="DG423" s="91"/>
    </row>
    <row r="424" spans="2:111" s="60" customFormat="1" ht="18" customHeight="1" x14ac:dyDescent="0.4">
      <c r="C424" s="343" t="s">
        <v>2</v>
      </c>
      <c r="D424" s="344"/>
      <c r="E424" s="344"/>
      <c r="F424" s="344"/>
      <c r="G424" s="344"/>
      <c r="H424" s="344"/>
      <c r="I424" s="345"/>
      <c r="J424" s="343" t="s">
        <v>9</v>
      </c>
      <c r="K424" s="344"/>
      <c r="L424" s="344"/>
      <c r="M424" s="345"/>
      <c r="N424" s="464" t="s">
        <v>11</v>
      </c>
      <c r="O424" s="465"/>
      <c r="P424" s="343" t="s">
        <v>7</v>
      </c>
      <c r="Q424" s="344"/>
      <c r="R424" s="344"/>
      <c r="S424" s="345"/>
      <c r="T424" s="449" t="s">
        <v>465</v>
      </c>
      <c r="U424" s="449"/>
      <c r="V424" s="449"/>
      <c r="W424" s="449"/>
      <c r="X424" s="449"/>
      <c r="Y424" s="449"/>
      <c r="Z424" s="449"/>
      <c r="AA424" s="449"/>
      <c r="AB424" s="449"/>
      <c r="AC424" s="449"/>
      <c r="AD424" s="449"/>
      <c r="AE424" s="449"/>
      <c r="AF424" s="449"/>
      <c r="AG424" s="471" t="s">
        <v>3</v>
      </c>
      <c r="AH424" s="472"/>
      <c r="AI424" s="472"/>
      <c r="AJ424" s="472"/>
      <c r="AK424" s="473"/>
      <c r="AL424" s="316" t="s">
        <v>189</v>
      </c>
      <c r="AM424" s="316"/>
      <c r="AN424" s="316"/>
      <c r="AO424" s="316"/>
      <c r="AP424" s="316"/>
      <c r="AQ424" s="316"/>
      <c r="AR424" s="316"/>
      <c r="AS424" s="316"/>
      <c r="AT424" s="343" t="s">
        <v>6</v>
      </c>
      <c r="AU424" s="344"/>
      <c r="AV424" s="344"/>
      <c r="AW424" s="344"/>
      <c r="AX424" s="345"/>
      <c r="AY424" s="343" t="s">
        <v>10</v>
      </c>
      <c r="AZ424" s="344"/>
      <c r="BA424" s="345"/>
      <c r="BB424" s="481" t="s">
        <v>709</v>
      </c>
      <c r="BC424" s="485"/>
      <c r="BD424" s="485"/>
      <c r="BE424" s="482"/>
      <c r="BF424" s="336" t="s">
        <v>471</v>
      </c>
      <c r="BG424" s="337"/>
      <c r="BH424" s="337"/>
      <c r="BI424" s="461"/>
      <c r="BJ424" s="481" t="s">
        <v>449</v>
      </c>
      <c r="BK424" s="482"/>
      <c r="BL424" s="336" t="s">
        <v>152</v>
      </c>
      <c r="BM424" s="337"/>
      <c r="BN424" s="337"/>
      <c r="BO424" s="461"/>
      <c r="CF424" s="91"/>
      <c r="CG424" s="91"/>
      <c r="CJ424" s="91"/>
      <c r="CK424" s="91"/>
      <c r="CN424" s="91"/>
      <c r="CO424" s="91"/>
      <c r="CU424" s="91"/>
      <c r="CY424" s="91"/>
      <c r="DC424" s="91"/>
      <c r="DG424" s="91"/>
    </row>
    <row r="425" spans="2:111" s="60" customFormat="1" ht="18" customHeight="1" x14ac:dyDescent="0.4">
      <c r="C425" s="346"/>
      <c r="D425" s="347"/>
      <c r="E425" s="347"/>
      <c r="F425" s="347"/>
      <c r="G425" s="347"/>
      <c r="H425" s="347"/>
      <c r="I425" s="348"/>
      <c r="J425" s="346"/>
      <c r="K425" s="347"/>
      <c r="L425" s="347"/>
      <c r="M425" s="348"/>
      <c r="N425" s="466"/>
      <c r="O425" s="467"/>
      <c r="P425" s="346"/>
      <c r="Q425" s="347"/>
      <c r="R425" s="347"/>
      <c r="S425" s="348"/>
      <c r="T425" s="477" t="s">
        <v>421</v>
      </c>
      <c r="U425" s="477"/>
      <c r="V425" s="477"/>
      <c r="W425" s="478"/>
      <c r="X425" s="455" t="s">
        <v>188</v>
      </c>
      <c r="Y425" s="455"/>
      <c r="Z425" s="477"/>
      <c r="AA425" s="477"/>
      <c r="AB425" s="479" t="s">
        <v>190</v>
      </c>
      <c r="AC425" s="479"/>
      <c r="AD425" s="479"/>
      <c r="AE425" s="479"/>
      <c r="AF425" s="479"/>
      <c r="AG425" s="474"/>
      <c r="AH425" s="475"/>
      <c r="AI425" s="475"/>
      <c r="AJ425" s="475"/>
      <c r="AK425" s="476"/>
      <c r="AL425" s="346" t="s">
        <v>466</v>
      </c>
      <c r="AM425" s="347"/>
      <c r="AN425" s="347"/>
      <c r="AO425" s="348"/>
      <c r="AP425" s="346" t="s">
        <v>467</v>
      </c>
      <c r="AQ425" s="347"/>
      <c r="AR425" s="347"/>
      <c r="AS425" s="348"/>
      <c r="AT425" s="346"/>
      <c r="AU425" s="347"/>
      <c r="AV425" s="347"/>
      <c r="AW425" s="347"/>
      <c r="AX425" s="348"/>
      <c r="AY425" s="346"/>
      <c r="AZ425" s="347"/>
      <c r="BA425" s="348"/>
      <c r="BB425" s="483"/>
      <c r="BC425" s="486"/>
      <c r="BD425" s="486"/>
      <c r="BE425" s="484"/>
      <c r="BF425" s="338"/>
      <c r="BG425" s="339"/>
      <c r="BH425" s="339"/>
      <c r="BI425" s="462"/>
      <c r="BJ425" s="483"/>
      <c r="BK425" s="484"/>
      <c r="BL425" s="338"/>
      <c r="BM425" s="339"/>
      <c r="BN425" s="339"/>
      <c r="BO425" s="462"/>
      <c r="BS425" s="50" t="s">
        <v>403</v>
      </c>
      <c r="CF425" s="91"/>
      <c r="CG425" s="91"/>
      <c r="CJ425" s="91"/>
      <c r="CK425" s="91"/>
      <c r="CN425" s="91"/>
      <c r="CO425" s="91"/>
      <c r="CU425" s="91"/>
      <c r="CY425" s="91"/>
      <c r="DC425" s="91"/>
      <c r="DG425" s="91"/>
    </row>
    <row r="426" spans="2:111" s="60" customFormat="1" ht="18" customHeight="1" x14ac:dyDescent="0.4">
      <c r="C426" s="321"/>
      <c r="D426" s="321"/>
      <c r="E426" s="321"/>
      <c r="F426" s="321"/>
      <c r="G426" s="321"/>
      <c r="H426" s="321"/>
      <c r="I426" s="321"/>
      <c r="J426" s="312"/>
      <c r="K426" s="313"/>
      <c r="L426" s="313"/>
      <c r="M426" s="79"/>
      <c r="N426" s="412"/>
      <c r="O426" s="412"/>
      <c r="P426" s="413"/>
      <c r="Q426" s="414"/>
      <c r="R426" s="414"/>
      <c r="S426" s="414"/>
      <c r="T426" s="437"/>
      <c r="U426" s="437"/>
      <c r="V426" s="437"/>
      <c r="W426" s="441"/>
      <c r="X426" s="442"/>
      <c r="Y426" s="442"/>
      <c r="Z426" s="437"/>
      <c r="AA426" s="437"/>
      <c r="AB426" s="443">
        <f t="shared" ref="AB426:AB431" si="32">T426+X426</f>
        <v>0</v>
      </c>
      <c r="AC426" s="443"/>
      <c r="AD426" s="443"/>
      <c r="AE426" s="443"/>
      <c r="AF426" s="443"/>
      <c r="AG426" s="432"/>
      <c r="AH426" s="433"/>
      <c r="AI426" s="433"/>
      <c r="AJ426" s="433"/>
      <c r="AK426" s="442"/>
      <c r="AL426" s="437"/>
      <c r="AM426" s="437"/>
      <c r="AN426" s="437"/>
      <c r="AO426" s="437"/>
      <c r="AP426" s="437"/>
      <c r="AQ426" s="437"/>
      <c r="AR426" s="437"/>
      <c r="AS426" s="437"/>
      <c r="AT426" s="438">
        <f t="shared" ref="AT426:AT431" si="33">AB426-AL426-AP426</f>
        <v>0</v>
      </c>
      <c r="AU426" s="439"/>
      <c r="AV426" s="439"/>
      <c r="AW426" s="439"/>
      <c r="AX426" s="440"/>
      <c r="AY426" s="306"/>
      <c r="AZ426" s="307"/>
      <c r="BA426" s="308"/>
      <c r="BB426" s="434"/>
      <c r="BC426" s="435"/>
      <c r="BD426" s="435"/>
      <c r="BE426" s="436"/>
      <c r="BF426" s="434"/>
      <c r="BG426" s="435"/>
      <c r="BH426" s="435"/>
      <c r="BI426" s="436"/>
      <c r="BJ426" s="306"/>
      <c r="BK426" s="308"/>
      <c r="BL426" s="434"/>
      <c r="BM426" s="435"/>
      <c r="BN426" s="435"/>
      <c r="BO426" s="436"/>
      <c r="BS426" s="51">
        <f>IF(P426='リスト（削除不可）'!$H$2,'リスト（削除不可）'!$I$2,IF(P426='リスト（削除不可）'!$H$3,'リスト（削除不可）'!$I$3,'リスト（削除不可）'!$I$4))</f>
        <v>0.8666666666666667</v>
      </c>
      <c r="BT426" s="52">
        <f t="shared" ref="BT426:BT431" si="34">P426*AG426-AL426</f>
        <v>0</v>
      </c>
      <c r="BU426" s="52">
        <f t="shared" ref="BU426:BU431" si="35">(AL426+AP426)*BS426-AL426</f>
        <v>0</v>
      </c>
      <c r="BW426" s="53"/>
      <c r="BY426" s="53"/>
      <c r="CF426" s="91"/>
      <c r="CG426" s="91"/>
      <c r="CJ426" s="91"/>
      <c r="CK426" s="91"/>
      <c r="CN426" s="91"/>
      <c r="CO426" s="91"/>
      <c r="CU426" s="91"/>
      <c r="CY426" s="91"/>
      <c r="DC426" s="91"/>
      <c r="DG426" s="91"/>
    </row>
    <row r="427" spans="2:111" s="60" customFormat="1" ht="18" customHeight="1" x14ac:dyDescent="0.4">
      <c r="C427" s="321"/>
      <c r="D427" s="321"/>
      <c r="E427" s="321"/>
      <c r="F427" s="321"/>
      <c r="G427" s="321"/>
      <c r="H427" s="321"/>
      <c r="I427" s="321"/>
      <c r="J427" s="312"/>
      <c r="K427" s="313"/>
      <c r="L427" s="313"/>
      <c r="M427" s="79"/>
      <c r="N427" s="412"/>
      <c r="O427" s="412"/>
      <c r="P427" s="413"/>
      <c r="Q427" s="414"/>
      <c r="R427" s="414"/>
      <c r="S427" s="414"/>
      <c r="T427" s="437"/>
      <c r="U427" s="437"/>
      <c r="V427" s="437"/>
      <c r="W427" s="441"/>
      <c r="X427" s="442"/>
      <c r="Y427" s="442"/>
      <c r="Z427" s="437"/>
      <c r="AA427" s="437"/>
      <c r="AB427" s="443">
        <f t="shared" si="32"/>
        <v>0</v>
      </c>
      <c r="AC427" s="443"/>
      <c r="AD427" s="443"/>
      <c r="AE427" s="443"/>
      <c r="AF427" s="443"/>
      <c r="AG427" s="432"/>
      <c r="AH427" s="433"/>
      <c r="AI427" s="433"/>
      <c r="AJ427" s="433"/>
      <c r="AK427" s="433"/>
      <c r="AL427" s="437"/>
      <c r="AM427" s="437"/>
      <c r="AN427" s="437"/>
      <c r="AO427" s="437"/>
      <c r="AP427" s="437"/>
      <c r="AQ427" s="437"/>
      <c r="AR427" s="437"/>
      <c r="AS427" s="437"/>
      <c r="AT427" s="438">
        <f t="shared" si="33"/>
        <v>0</v>
      </c>
      <c r="AU427" s="439"/>
      <c r="AV427" s="439"/>
      <c r="AW427" s="439"/>
      <c r="AX427" s="440"/>
      <c r="AY427" s="306"/>
      <c r="AZ427" s="307"/>
      <c r="BA427" s="308"/>
      <c r="BB427" s="434"/>
      <c r="BC427" s="435"/>
      <c r="BD427" s="435"/>
      <c r="BE427" s="436"/>
      <c r="BF427" s="434"/>
      <c r="BG427" s="435"/>
      <c r="BH427" s="435"/>
      <c r="BI427" s="436"/>
      <c r="BJ427" s="306"/>
      <c r="BK427" s="308"/>
      <c r="BL427" s="434"/>
      <c r="BM427" s="435"/>
      <c r="BN427" s="435"/>
      <c r="BO427" s="436"/>
      <c r="BS427" s="51">
        <f>IF(P427='リスト（削除不可）'!$H$2,'リスト（削除不可）'!$I$2,IF(P427='リスト（削除不可）'!$H$3,'リスト（削除不可）'!$I$3,'リスト（削除不可）'!$I$4))</f>
        <v>0.8666666666666667</v>
      </c>
      <c r="BT427" s="52">
        <f t="shared" si="34"/>
        <v>0</v>
      </c>
      <c r="BU427" s="52">
        <f t="shared" si="35"/>
        <v>0</v>
      </c>
      <c r="BW427" s="53"/>
      <c r="BY427" s="53"/>
      <c r="CF427" s="91"/>
      <c r="CG427" s="91"/>
      <c r="CJ427" s="91"/>
      <c r="CK427" s="91"/>
      <c r="CN427" s="91"/>
      <c r="CO427" s="91"/>
      <c r="CU427" s="91"/>
      <c r="CY427" s="91"/>
      <c r="DC427" s="91"/>
      <c r="DG427" s="91"/>
    </row>
    <row r="428" spans="2:111" s="60" customFormat="1" ht="18" customHeight="1" x14ac:dyDescent="0.4">
      <c r="C428" s="321"/>
      <c r="D428" s="321"/>
      <c r="E428" s="321"/>
      <c r="F428" s="321"/>
      <c r="G428" s="321"/>
      <c r="H428" s="321"/>
      <c r="I428" s="321"/>
      <c r="J428" s="312"/>
      <c r="K428" s="313"/>
      <c r="L428" s="313"/>
      <c r="M428" s="79"/>
      <c r="N428" s="412"/>
      <c r="O428" s="412"/>
      <c r="P428" s="413"/>
      <c r="Q428" s="414"/>
      <c r="R428" s="414"/>
      <c r="S428" s="414"/>
      <c r="T428" s="437"/>
      <c r="U428" s="437"/>
      <c r="V428" s="437"/>
      <c r="W428" s="441"/>
      <c r="X428" s="442"/>
      <c r="Y428" s="442"/>
      <c r="Z428" s="437"/>
      <c r="AA428" s="437"/>
      <c r="AB428" s="443">
        <f t="shared" si="32"/>
        <v>0</v>
      </c>
      <c r="AC428" s="443"/>
      <c r="AD428" s="443"/>
      <c r="AE428" s="443"/>
      <c r="AF428" s="443"/>
      <c r="AG428" s="432"/>
      <c r="AH428" s="433"/>
      <c r="AI428" s="433"/>
      <c r="AJ428" s="433"/>
      <c r="AK428" s="433"/>
      <c r="AL428" s="437"/>
      <c r="AM428" s="437"/>
      <c r="AN428" s="437"/>
      <c r="AO428" s="437"/>
      <c r="AP428" s="437"/>
      <c r="AQ428" s="437"/>
      <c r="AR428" s="437"/>
      <c r="AS428" s="437"/>
      <c r="AT428" s="438">
        <f t="shared" si="33"/>
        <v>0</v>
      </c>
      <c r="AU428" s="439"/>
      <c r="AV428" s="439"/>
      <c r="AW428" s="439"/>
      <c r="AX428" s="440"/>
      <c r="AY428" s="306"/>
      <c r="AZ428" s="307"/>
      <c r="BA428" s="308"/>
      <c r="BB428" s="434"/>
      <c r="BC428" s="435"/>
      <c r="BD428" s="435"/>
      <c r="BE428" s="436"/>
      <c r="BF428" s="434"/>
      <c r="BG428" s="435"/>
      <c r="BH428" s="435"/>
      <c r="BI428" s="436"/>
      <c r="BJ428" s="306"/>
      <c r="BK428" s="308"/>
      <c r="BL428" s="434"/>
      <c r="BM428" s="435"/>
      <c r="BN428" s="435"/>
      <c r="BO428" s="436"/>
      <c r="BS428" s="51">
        <f>IF(P428='リスト（削除不可）'!$H$2,'リスト（削除不可）'!$I$2,IF(P428='リスト（削除不可）'!$H$3,'リスト（削除不可）'!$I$3,'リスト（削除不可）'!$I$4))</f>
        <v>0.8666666666666667</v>
      </c>
      <c r="BT428" s="52">
        <f t="shared" si="34"/>
        <v>0</v>
      </c>
      <c r="BU428" s="52">
        <f t="shared" si="35"/>
        <v>0</v>
      </c>
      <c r="BW428" s="53"/>
      <c r="BY428" s="53"/>
      <c r="CF428" s="91"/>
      <c r="CG428" s="91"/>
      <c r="CJ428" s="91"/>
      <c r="CK428" s="91"/>
      <c r="CN428" s="91"/>
      <c r="CO428" s="91"/>
      <c r="CU428" s="91"/>
      <c r="CY428" s="91"/>
      <c r="DC428" s="91"/>
      <c r="DG428" s="91"/>
    </row>
    <row r="429" spans="2:111" s="60" customFormat="1" ht="18" customHeight="1" x14ac:dyDescent="0.4">
      <c r="C429" s="321"/>
      <c r="D429" s="321"/>
      <c r="E429" s="321"/>
      <c r="F429" s="321"/>
      <c r="G429" s="321"/>
      <c r="H429" s="321"/>
      <c r="I429" s="321"/>
      <c r="J429" s="312"/>
      <c r="K429" s="313"/>
      <c r="L429" s="313"/>
      <c r="M429" s="79"/>
      <c r="N429" s="412"/>
      <c r="O429" s="412"/>
      <c r="P429" s="413"/>
      <c r="Q429" s="414"/>
      <c r="R429" s="414"/>
      <c r="S429" s="414"/>
      <c r="T429" s="437"/>
      <c r="U429" s="437"/>
      <c r="V429" s="437"/>
      <c r="W429" s="441"/>
      <c r="X429" s="442"/>
      <c r="Y429" s="442"/>
      <c r="Z429" s="437"/>
      <c r="AA429" s="437"/>
      <c r="AB429" s="443">
        <f t="shared" si="32"/>
        <v>0</v>
      </c>
      <c r="AC429" s="443"/>
      <c r="AD429" s="443"/>
      <c r="AE429" s="443"/>
      <c r="AF429" s="443"/>
      <c r="AG429" s="432"/>
      <c r="AH429" s="433"/>
      <c r="AI429" s="433"/>
      <c r="AJ429" s="433"/>
      <c r="AK429" s="433"/>
      <c r="AL429" s="437"/>
      <c r="AM429" s="437"/>
      <c r="AN429" s="437"/>
      <c r="AO429" s="437"/>
      <c r="AP429" s="437"/>
      <c r="AQ429" s="437"/>
      <c r="AR429" s="437"/>
      <c r="AS429" s="437"/>
      <c r="AT429" s="438">
        <f t="shared" si="33"/>
        <v>0</v>
      </c>
      <c r="AU429" s="439"/>
      <c r="AV429" s="439"/>
      <c r="AW429" s="439"/>
      <c r="AX429" s="440"/>
      <c r="AY429" s="306"/>
      <c r="AZ429" s="307"/>
      <c r="BA429" s="308"/>
      <c r="BB429" s="434"/>
      <c r="BC429" s="435"/>
      <c r="BD429" s="435"/>
      <c r="BE429" s="436"/>
      <c r="BF429" s="434"/>
      <c r="BG429" s="435"/>
      <c r="BH429" s="435"/>
      <c r="BI429" s="436"/>
      <c r="BJ429" s="306"/>
      <c r="BK429" s="308"/>
      <c r="BL429" s="434"/>
      <c r="BM429" s="435"/>
      <c r="BN429" s="435"/>
      <c r="BO429" s="436"/>
      <c r="BS429" s="51">
        <f>IF(P429='リスト（削除不可）'!$H$2,'リスト（削除不可）'!$I$2,IF(P429='リスト（削除不可）'!$H$3,'リスト（削除不可）'!$I$3,'リスト（削除不可）'!$I$4))</f>
        <v>0.8666666666666667</v>
      </c>
      <c r="BT429" s="52">
        <f t="shared" si="34"/>
        <v>0</v>
      </c>
      <c r="BU429" s="52">
        <f t="shared" si="35"/>
        <v>0</v>
      </c>
      <c r="BW429" s="53"/>
      <c r="BY429" s="53"/>
      <c r="CF429" s="91"/>
      <c r="CG429" s="91"/>
      <c r="CJ429" s="91"/>
      <c r="CK429" s="91"/>
      <c r="CN429" s="91"/>
      <c r="CO429" s="91"/>
      <c r="CU429" s="91"/>
      <c r="CY429" s="91"/>
      <c r="DC429" s="91"/>
      <c r="DG429" s="91"/>
    </row>
    <row r="430" spans="2:111" s="60" customFormat="1" ht="18" customHeight="1" x14ac:dyDescent="0.4">
      <c r="C430" s="321"/>
      <c r="D430" s="321"/>
      <c r="E430" s="321"/>
      <c r="F430" s="321"/>
      <c r="G430" s="321"/>
      <c r="H430" s="321"/>
      <c r="I430" s="321"/>
      <c r="J430" s="312"/>
      <c r="K430" s="313"/>
      <c r="L430" s="313"/>
      <c r="M430" s="79"/>
      <c r="N430" s="412"/>
      <c r="O430" s="412"/>
      <c r="P430" s="413"/>
      <c r="Q430" s="414"/>
      <c r="R430" s="414"/>
      <c r="S430" s="414"/>
      <c r="T430" s="437"/>
      <c r="U430" s="437"/>
      <c r="V430" s="437"/>
      <c r="W430" s="441"/>
      <c r="X430" s="442"/>
      <c r="Y430" s="442"/>
      <c r="Z430" s="437"/>
      <c r="AA430" s="437"/>
      <c r="AB430" s="443">
        <f t="shared" si="32"/>
        <v>0</v>
      </c>
      <c r="AC430" s="443"/>
      <c r="AD430" s="443"/>
      <c r="AE430" s="443"/>
      <c r="AF430" s="443"/>
      <c r="AG430" s="432"/>
      <c r="AH430" s="433"/>
      <c r="AI430" s="433"/>
      <c r="AJ430" s="433"/>
      <c r="AK430" s="433"/>
      <c r="AL430" s="437"/>
      <c r="AM430" s="437"/>
      <c r="AN430" s="437"/>
      <c r="AO430" s="437"/>
      <c r="AP430" s="437"/>
      <c r="AQ430" s="437"/>
      <c r="AR430" s="437"/>
      <c r="AS430" s="437"/>
      <c r="AT430" s="438">
        <f t="shared" si="33"/>
        <v>0</v>
      </c>
      <c r="AU430" s="439"/>
      <c r="AV430" s="439"/>
      <c r="AW430" s="439"/>
      <c r="AX430" s="440"/>
      <c r="AY430" s="306"/>
      <c r="AZ430" s="307"/>
      <c r="BA430" s="308"/>
      <c r="BB430" s="434"/>
      <c r="BC430" s="435"/>
      <c r="BD430" s="435"/>
      <c r="BE430" s="436"/>
      <c r="BF430" s="434"/>
      <c r="BG430" s="435"/>
      <c r="BH430" s="435"/>
      <c r="BI430" s="436"/>
      <c r="BJ430" s="306"/>
      <c r="BK430" s="308"/>
      <c r="BL430" s="434"/>
      <c r="BM430" s="435"/>
      <c r="BN430" s="435"/>
      <c r="BO430" s="436"/>
      <c r="BS430" s="51">
        <f>IF(P430='リスト（削除不可）'!$H$2,'リスト（削除不可）'!$I$2,IF(P430='リスト（削除不可）'!$H$3,'リスト（削除不可）'!$I$3,'リスト（削除不可）'!$I$4))</f>
        <v>0.8666666666666667</v>
      </c>
      <c r="BT430" s="52">
        <f t="shared" si="34"/>
        <v>0</v>
      </c>
      <c r="BU430" s="52">
        <f t="shared" si="35"/>
        <v>0</v>
      </c>
      <c r="BW430" s="53"/>
      <c r="BY430" s="53"/>
      <c r="CF430" s="91"/>
      <c r="CG430" s="91"/>
      <c r="CJ430" s="91"/>
      <c r="CK430" s="91"/>
      <c r="CN430" s="91"/>
      <c r="CO430" s="91"/>
      <c r="CU430" s="91"/>
      <c r="CY430" s="91"/>
      <c r="DC430" s="91"/>
      <c r="DG430" s="91"/>
    </row>
    <row r="431" spans="2:111" s="60" customFormat="1" ht="18" customHeight="1" thickBot="1" x14ac:dyDescent="0.45">
      <c r="C431" s="422"/>
      <c r="D431" s="422"/>
      <c r="E431" s="422"/>
      <c r="F431" s="422"/>
      <c r="G431" s="422"/>
      <c r="H431" s="422"/>
      <c r="I431" s="422"/>
      <c r="J431" s="428"/>
      <c r="K431" s="429"/>
      <c r="L431" s="429"/>
      <c r="M431" s="80"/>
      <c r="N431" s="423"/>
      <c r="O431" s="423"/>
      <c r="P431" s="424"/>
      <c r="Q431" s="425"/>
      <c r="R431" s="425"/>
      <c r="S431" s="426"/>
      <c r="T431" s="405"/>
      <c r="U431" s="405"/>
      <c r="V431" s="405"/>
      <c r="W431" s="427"/>
      <c r="X431" s="420"/>
      <c r="Y431" s="420"/>
      <c r="Z431" s="405"/>
      <c r="AA431" s="405"/>
      <c r="AB431" s="421">
        <f t="shared" si="32"/>
        <v>0</v>
      </c>
      <c r="AC431" s="421"/>
      <c r="AD431" s="421"/>
      <c r="AE431" s="421"/>
      <c r="AF431" s="421"/>
      <c r="AG431" s="56"/>
      <c r="AH431" s="57"/>
      <c r="AI431" s="57"/>
      <c r="AJ431" s="90"/>
      <c r="AK431" s="57"/>
      <c r="AL431" s="405"/>
      <c r="AM431" s="405"/>
      <c r="AN431" s="405"/>
      <c r="AO431" s="405"/>
      <c r="AP431" s="405"/>
      <c r="AQ431" s="405"/>
      <c r="AR431" s="405"/>
      <c r="AS431" s="405"/>
      <c r="AT431" s="406">
        <f t="shared" si="33"/>
        <v>0</v>
      </c>
      <c r="AU431" s="407"/>
      <c r="AV431" s="407"/>
      <c r="AW431" s="407"/>
      <c r="AX431" s="408"/>
      <c r="AY431" s="409"/>
      <c r="AZ431" s="410"/>
      <c r="BA431" s="411"/>
      <c r="BB431" s="402"/>
      <c r="BC431" s="403"/>
      <c r="BD431" s="403"/>
      <c r="BE431" s="404"/>
      <c r="BF431" s="402"/>
      <c r="BG431" s="403"/>
      <c r="BH431" s="403"/>
      <c r="BI431" s="404"/>
      <c r="BJ431" s="409"/>
      <c r="BK431" s="411"/>
      <c r="BL431" s="402"/>
      <c r="BM431" s="403"/>
      <c r="BN431" s="403"/>
      <c r="BO431" s="404"/>
      <c r="BS431" s="51">
        <f>IF(P431='リスト（削除不可）'!$H$2,'リスト（削除不可）'!$I$2,IF(P431='リスト（削除不可）'!$H$3,'リスト（削除不可）'!$I$3,'リスト（削除不可）'!$I$4))</f>
        <v>0.8666666666666667</v>
      </c>
      <c r="BT431" s="52">
        <f t="shared" si="34"/>
        <v>0</v>
      </c>
      <c r="BU431" s="52">
        <f t="shared" si="35"/>
        <v>0</v>
      </c>
      <c r="BW431" s="53"/>
      <c r="BY431" s="53"/>
      <c r="CF431" s="91"/>
      <c r="CG431" s="91"/>
      <c r="CJ431" s="91"/>
      <c r="CK431" s="91"/>
      <c r="CN431" s="91"/>
      <c r="CO431" s="91"/>
      <c r="CU431" s="91"/>
      <c r="CY431" s="91"/>
      <c r="DC431" s="91"/>
      <c r="DG431" s="91"/>
    </row>
    <row r="432" spans="2:111" s="60" customFormat="1" ht="18" customHeight="1" thickTop="1" x14ac:dyDescent="0.4">
      <c r="C432" s="399" t="s">
        <v>8</v>
      </c>
      <c r="D432" s="400"/>
      <c r="E432" s="400"/>
      <c r="F432" s="400"/>
      <c r="G432" s="400"/>
      <c r="H432" s="400"/>
      <c r="I432" s="400"/>
      <c r="J432" s="400"/>
      <c r="K432" s="400"/>
      <c r="L432" s="400"/>
      <c r="M432" s="400"/>
      <c r="N432" s="400"/>
      <c r="O432" s="400"/>
      <c r="P432" s="400"/>
      <c r="Q432" s="400"/>
      <c r="R432" s="400"/>
      <c r="S432" s="401"/>
      <c r="T432" s="415">
        <f>SUM(T426:W431)</f>
        <v>0</v>
      </c>
      <c r="U432" s="415"/>
      <c r="V432" s="416"/>
      <c r="W432" s="417"/>
      <c r="X432" s="418">
        <f>SUM(X426:AA431)</f>
        <v>0</v>
      </c>
      <c r="Y432" s="419"/>
      <c r="Z432" s="416"/>
      <c r="AA432" s="416"/>
      <c r="AB432" s="415">
        <f>SUM(AB426:AB431)</f>
        <v>0</v>
      </c>
      <c r="AC432" s="415"/>
      <c r="AD432" s="415"/>
      <c r="AE432" s="416"/>
      <c r="AF432" s="416"/>
      <c r="AG432" s="395">
        <f>SUM(AG425:AK431)</f>
        <v>0</v>
      </c>
      <c r="AH432" s="396"/>
      <c r="AI432" s="396"/>
      <c r="AJ432" s="396"/>
      <c r="AK432" s="396"/>
      <c r="AL432" s="397">
        <f>SUM(AL425:AO431)</f>
        <v>0</v>
      </c>
      <c r="AM432" s="397"/>
      <c r="AN432" s="397"/>
      <c r="AO432" s="397"/>
      <c r="AP432" s="397">
        <f>SUM(AP425:AS431)</f>
        <v>0</v>
      </c>
      <c r="AQ432" s="397"/>
      <c r="AR432" s="397"/>
      <c r="AS432" s="397"/>
      <c r="AT432" s="396">
        <f>SUM(AT425:AX431)</f>
        <v>0</v>
      </c>
      <c r="AU432" s="396"/>
      <c r="AV432" s="396"/>
      <c r="AW432" s="396"/>
      <c r="AX432" s="398"/>
      <c r="AY432" s="399"/>
      <c r="AZ432" s="400"/>
      <c r="BA432" s="401"/>
      <c r="BB432" s="399"/>
      <c r="BC432" s="400"/>
      <c r="BD432" s="400"/>
      <c r="BE432" s="401"/>
      <c r="BF432" s="399"/>
      <c r="BG432" s="400"/>
      <c r="BH432" s="400"/>
      <c r="BI432" s="401"/>
      <c r="BJ432" s="430"/>
      <c r="BK432" s="431"/>
      <c r="BL432" s="399"/>
      <c r="BM432" s="400"/>
      <c r="BN432" s="400"/>
      <c r="BO432" s="401"/>
      <c r="BS432" s="49"/>
      <c r="BW432" s="53"/>
      <c r="BY432" s="53"/>
      <c r="CF432" s="91"/>
      <c r="CG432" s="91"/>
      <c r="CJ432" s="91"/>
      <c r="CK432" s="91"/>
      <c r="CN432" s="91"/>
      <c r="CO432" s="91"/>
      <c r="CU432" s="91"/>
      <c r="CY432" s="91"/>
      <c r="DC432" s="91"/>
      <c r="DG432" s="91"/>
    </row>
    <row r="433" spans="1:111" s="60" customFormat="1" ht="18" customHeight="1" x14ac:dyDescent="0.4">
      <c r="C433" s="60" t="s">
        <v>432</v>
      </c>
      <c r="D433" s="60" t="s">
        <v>433</v>
      </c>
      <c r="T433" s="2"/>
      <c r="U433" s="2"/>
      <c r="V433" s="2"/>
      <c r="W433" s="2"/>
      <c r="X433" s="2"/>
      <c r="Y433" s="2"/>
      <c r="Z433" s="2"/>
      <c r="AA433" s="2"/>
      <c r="AB433" s="2"/>
      <c r="AC433" s="2"/>
      <c r="AD433" s="2"/>
      <c r="AE433" s="2"/>
      <c r="AF433" s="2"/>
      <c r="AG433" s="2"/>
      <c r="AH433" s="2"/>
      <c r="AI433" s="2"/>
      <c r="BS433" s="394" t="s">
        <v>408</v>
      </c>
      <c r="BT433" s="394"/>
      <c r="BU433" s="61" t="e">
        <f>BV434</f>
        <v>#DIV/0!</v>
      </c>
      <c r="CF433" s="91"/>
      <c r="CG433" s="91"/>
      <c r="CJ433" s="91"/>
      <c r="CK433" s="91"/>
      <c r="CN433" s="91"/>
      <c r="CO433" s="91"/>
      <c r="CU433" s="91"/>
      <c r="CY433" s="91"/>
      <c r="DC433" s="91"/>
      <c r="DG433" s="91"/>
    </row>
    <row r="434" spans="1:111" s="60" customFormat="1" ht="18" customHeight="1" x14ac:dyDescent="0.4">
      <c r="A434" s="5"/>
      <c r="B434" s="5"/>
      <c r="C434" s="5" t="s">
        <v>432</v>
      </c>
      <c r="D434" s="5" t="s">
        <v>461</v>
      </c>
      <c r="E434" s="5"/>
      <c r="F434" s="5"/>
      <c r="G434" s="5"/>
      <c r="H434" s="5"/>
      <c r="I434" s="5"/>
      <c r="J434" s="5"/>
      <c r="K434" s="5"/>
      <c r="L434" s="5"/>
      <c r="M434" s="5"/>
      <c r="N434" s="5"/>
      <c r="O434" s="5"/>
      <c r="P434" s="5"/>
      <c r="Q434" s="5"/>
      <c r="R434" s="5"/>
      <c r="S434" s="5"/>
      <c r="T434" s="40"/>
      <c r="U434" s="40"/>
      <c r="V434" s="40"/>
      <c r="W434" s="40"/>
      <c r="X434" s="40"/>
      <c r="Y434" s="40"/>
      <c r="Z434" s="40"/>
      <c r="AA434" s="40"/>
      <c r="AB434" s="40"/>
      <c r="AC434" s="40"/>
      <c r="AD434" s="40"/>
      <c r="AE434" s="40"/>
      <c r="AF434" s="40"/>
      <c r="AG434" s="40"/>
      <c r="AH434" s="40"/>
      <c r="AI434" s="40"/>
      <c r="AJ434" s="5"/>
      <c r="AK434" s="5"/>
      <c r="AL434" s="5"/>
      <c r="AM434" s="5"/>
      <c r="AN434" s="5"/>
      <c r="AO434" s="5"/>
      <c r="AP434" s="5"/>
      <c r="AQ434" s="5"/>
      <c r="AR434" s="5"/>
      <c r="AS434" s="5"/>
      <c r="BT434" s="52">
        <f>INT(AB432*10/110)</f>
        <v>0</v>
      </c>
      <c r="BU434" s="52" t="e">
        <f>AL432/(AB432-X432)</f>
        <v>#DIV/0!</v>
      </c>
      <c r="BV434" s="52" t="e">
        <f>INT(BT434*BU434)</f>
        <v>#DIV/0!</v>
      </c>
      <c r="CF434" s="91"/>
      <c r="CG434" s="91"/>
      <c r="CJ434" s="91"/>
      <c r="CK434" s="91"/>
      <c r="CN434" s="91"/>
      <c r="CO434" s="91"/>
      <c r="CU434" s="91"/>
      <c r="CY434" s="91"/>
      <c r="DC434" s="91"/>
      <c r="DG434" s="91"/>
    </row>
    <row r="435" spans="1:111" s="91" customFormat="1" ht="18" customHeight="1" x14ac:dyDescent="0.4">
      <c r="A435" s="92"/>
      <c r="B435" s="92"/>
      <c r="C435" s="87" t="s">
        <v>432</v>
      </c>
      <c r="D435" s="92" t="s">
        <v>470</v>
      </c>
      <c r="E435" s="92"/>
      <c r="F435" s="92"/>
      <c r="G435" s="92"/>
      <c r="H435" s="92"/>
      <c r="I435" s="92"/>
      <c r="J435" s="92"/>
      <c r="K435" s="92"/>
      <c r="L435" s="92"/>
      <c r="M435" s="92"/>
      <c r="N435" s="92"/>
      <c r="O435" s="92"/>
      <c r="P435" s="92"/>
      <c r="Q435" s="92"/>
      <c r="R435" s="92"/>
      <c r="S435" s="92"/>
      <c r="T435" s="94"/>
      <c r="U435" s="94"/>
      <c r="V435" s="94"/>
      <c r="W435" s="94"/>
      <c r="X435" s="94"/>
      <c r="Y435" s="94"/>
      <c r="Z435" s="94"/>
      <c r="AA435" s="94"/>
      <c r="AB435" s="94"/>
      <c r="AC435" s="94"/>
      <c r="AD435" s="94"/>
      <c r="AE435" s="94"/>
      <c r="AF435" s="94"/>
      <c r="AG435" s="94"/>
      <c r="AH435" s="94"/>
      <c r="AI435" s="94"/>
      <c r="AJ435" s="92"/>
      <c r="AK435" s="92"/>
      <c r="AL435" s="92"/>
      <c r="AM435" s="92"/>
      <c r="AN435" s="92"/>
      <c r="AO435" s="92"/>
      <c r="AP435" s="92"/>
      <c r="AQ435" s="92"/>
      <c r="AR435" s="92"/>
      <c r="AS435" s="92"/>
      <c r="BT435" s="93"/>
      <c r="BU435" s="93"/>
      <c r="BV435" s="93"/>
    </row>
    <row r="436" spans="1:111" s="91" customFormat="1" ht="18" customHeight="1" x14ac:dyDescent="0.4">
      <c r="A436" s="92"/>
      <c r="B436" s="92"/>
      <c r="C436" s="87"/>
      <c r="D436" s="92" t="s">
        <v>468</v>
      </c>
      <c r="E436" s="92"/>
      <c r="F436" s="92"/>
      <c r="G436" s="92"/>
      <c r="H436" s="92"/>
      <c r="I436" s="92"/>
      <c r="J436" s="92"/>
      <c r="K436" s="92"/>
      <c r="L436" s="92"/>
      <c r="M436" s="92"/>
      <c r="N436" s="92"/>
      <c r="O436" s="92"/>
      <c r="P436" s="92"/>
      <c r="Q436" s="92"/>
      <c r="R436" s="92"/>
      <c r="S436" s="92"/>
      <c r="T436" s="94"/>
      <c r="U436" s="94"/>
      <c r="V436" s="94"/>
      <c r="W436" s="94"/>
      <c r="X436" s="94"/>
      <c r="Y436" s="94"/>
      <c r="Z436" s="94"/>
      <c r="AA436" s="94"/>
      <c r="AB436" s="94"/>
      <c r="AC436" s="94"/>
      <c r="AD436" s="94"/>
      <c r="AE436" s="94"/>
      <c r="AF436" s="94"/>
      <c r="AG436" s="94"/>
      <c r="AH436" s="94"/>
      <c r="AI436" s="94"/>
      <c r="AJ436" s="92"/>
      <c r="AK436" s="92"/>
      <c r="AL436" s="92"/>
      <c r="AM436" s="92"/>
      <c r="AN436" s="92"/>
      <c r="AO436" s="92"/>
      <c r="AP436" s="92"/>
      <c r="AQ436" s="92"/>
      <c r="AR436" s="92"/>
      <c r="AS436" s="92"/>
      <c r="BT436" s="93"/>
      <c r="BU436" s="93"/>
      <c r="BV436" s="93"/>
    </row>
    <row r="437" spans="1:111" s="60" customFormat="1" ht="18" customHeight="1" x14ac:dyDescent="0.4">
      <c r="A437" s="5"/>
      <c r="B437" s="5"/>
      <c r="C437" s="92" t="s">
        <v>432</v>
      </c>
      <c r="D437" s="92" t="s">
        <v>434</v>
      </c>
      <c r="E437" s="92"/>
      <c r="F437" s="92"/>
      <c r="G437" s="92"/>
      <c r="H437" s="92"/>
      <c r="I437" s="92"/>
      <c r="J437" s="92"/>
      <c r="K437" s="92"/>
      <c r="L437" s="92"/>
      <c r="M437" s="92"/>
      <c r="N437" s="92"/>
      <c r="O437" s="92"/>
      <c r="P437" s="5"/>
      <c r="Q437" s="5"/>
      <c r="R437" s="5"/>
      <c r="S437" s="5"/>
      <c r="T437" s="40"/>
      <c r="U437" s="40"/>
      <c r="V437" s="40"/>
      <c r="W437" s="40"/>
      <c r="X437" s="40"/>
      <c r="Y437" s="40"/>
      <c r="Z437" s="5"/>
      <c r="AA437" s="5"/>
      <c r="AB437" s="5"/>
      <c r="AC437" s="5"/>
      <c r="AD437" s="5"/>
      <c r="AE437" s="5"/>
      <c r="AF437" s="5"/>
      <c r="AG437" s="5"/>
      <c r="AH437" s="5"/>
      <c r="AI437" s="5"/>
      <c r="AJ437" s="5"/>
      <c r="AK437" s="5"/>
      <c r="AL437" s="5"/>
      <c r="AM437" s="5"/>
      <c r="AN437" s="5"/>
      <c r="AO437" s="5"/>
      <c r="AP437" s="5"/>
      <c r="AQ437" s="5"/>
      <c r="AR437" s="5"/>
      <c r="AS437" s="5"/>
      <c r="CF437" s="91"/>
      <c r="CG437" s="91"/>
      <c r="CJ437" s="91"/>
      <c r="CK437" s="91"/>
      <c r="CN437" s="91"/>
      <c r="CO437" s="91"/>
      <c r="CU437" s="91"/>
      <c r="CY437" s="91"/>
      <c r="DC437" s="91"/>
      <c r="DG437" s="91"/>
    </row>
    <row r="438" spans="1:111" s="60" customFormat="1" ht="18" customHeight="1" x14ac:dyDescent="0.4">
      <c r="A438" s="5"/>
      <c r="B438" s="5"/>
      <c r="C438" s="92" t="s">
        <v>432</v>
      </c>
      <c r="D438" s="92" t="s">
        <v>435</v>
      </c>
      <c r="E438" s="92"/>
      <c r="F438" s="92"/>
      <c r="G438" s="92"/>
      <c r="H438" s="92"/>
      <c r="I438" s="92"/>
      <c r="J438" s="92"/>
      <c r="K438" s="92"/>
      <c r="L438" s="92"/>
      <c r="M438" s="92"/>
      <c r="N438" s="92"/>
      <c r="O438" s="92"/>
      <c r="P438" s="5"/>
      <c r="Q438" s="5"/>
      <c r="R438" s="5"/>
      <c r="S438" s="5"/>
      <c r="T438" s="40"/>
      <c r="U438" s="40"/>
      <c r="V438" s="40"/>
      <c r="W438" s="40"/>
      <c r="X438" s="40"/>
      <c r="Y438" s="40"/>
      <c r="Z438" s="5"/>
      <c r="AA438" s="5"/>
      <c r="AB438" s="5"/>
      <c r="AC438" s="5"/>
      <c r="AD438" s="5"/>
      <c r="AE438" s="5"/>
      <c r="AF438" s="5"/>
      <c r="AG438" s="5"/>
      <c r="AH438" s="5"/>
      <c r="AI438" s="5"/>
      <c r="AJ438" s="5"/>
      <c r="AK438" s="5"/>
      <c r="AL438" s="5"/>
      <c r="AM438" s="5"/>
      <c r="AN438" s="5"/>
      <c r="AO438" s="5"/>
      <c r="AP438" s="5"/>
      <c r="AQ438" s="5"/>
      <c r="AR438" s="5"/>
      <c r="AS438" s="5"/>
      <c r="CF438" s="91"/>
      <c r="CG438" s="91"/>
      <c r="CJ438" s="91"/>
      <c r="CK438" s="91"/>
      <c r="CN438" s="91"/>
      <c r="CO438" s="91"/>
      <c r="CU438" s="91"/>
      <c r="CY438" s="91"/>
      <c r="DC438" s="91"/>
      <c r="DG438" s="91"/>
    </row>
    <row r="439" spans="1:111" s="60" customFormat="1" ht="18" customHeight="1" x14ac:dyDescent="0.4">
      <c r="A439" s="5"/>
      <c r="B439" s="5"/>
      <c r="C439" s="92"/>
      <c r="D439" s="92" t="s">
        <v>436</v>
      </c>
      <c r="E439" s="92"/>
      <c r="F439" s="92"/>
      <c r="G439" s="92"/>
      <c r="H439" s="92"/>
      <c r="I439" s="92"/>
      <c r="J439" s="92"/>
      <c r="K439" s="92"/>
      <c r="L439" s="92"/>
      <c r="M439" s="92"/>
      <c r="N439" s="92"/>
      <c r="O439" s="92"/>
      <c r="P439" s="5"/>
      <c r="Q439" s="5"/>
      <c r="R439" s="5"/>
      <c r="S439" s="5"/>
      <c r="T439" s="40"/>
      <c r="U439" s="40"/>
      <c r="V439" s="40"/>
      <c r="W439" s="40"/>
      <c r="X439" s="40"/>
      <c r="Y439" s="40"/>
      <c r="Z439" s="5"/>
      <c r="AA439" s="5"/>
      <c r="AB439" s="5"/>
      <c r="AC439" s="5"/>
      <c r="AD439" s="5"/>
      <c r="AE439" s="5"/>
      <c r="AF439" s="5"/>
      <c r="AG439" s="5"/>
      <c r="AH439" s="5"/>
      <c r="AI439" s="5"/>
      <c r="AJ439" s="5"/>
      <c r="AK439" s="5"/>
      <c r="AL439" s="5"/>
      <c r="AM439" s="5"/>
      <c r="AN439" s="5"/>
      <c r="AO439" s="5"/>
      <c r="AP439" s="5"/>
      <c r="AQ439" s="5"/>
      <c r="AR439" s="5"/>
      <c r="AS439" s="5"/>
      <c r="CF439" s="91"/>
      <c r="CG439" s="91"/>
      <c r="CJ439" s="91"/>
      <c r="CK439" s="91"/>
      <c r="CN439" s="91"/>
      <c r="CO439" s="91"/>
      <c r="CU439" s="91"/>
      <c r="CY439" s="91"/>
      <c r="DC439" s="91"/>
      <c r="DG439" s="91"/>
    </row>
    <row r="440" spans="1:111" s="91" customFormat="1" x14ac:dyDescent="0.4"/>
    <row r="441" spans="1:111" s="60" customFormat="1" ht="16.5" x14ac:dyDescent="0.4">
      <c r="A441" s="27" t="s">
        <v>393</v>
      </c>
      <c r="CF441" s="91"/>
      <c r="CG441" s="91"/>
      <c r="CJ441" s="91"/>
      <c r="CK441" s="91"/>
      <c r="CN441" s="91"/>
      <c r="CO441" s="91"/>
      <c r="CU441" s="91"/>
      <c r="CY441" s="91"/>
      <c r="DC441" s="91"/>
      <c r="DG441" s="91"/>
    </row>
    <row r="442" spans="1:111" s="60" customFormat="1" x14ac:dyDescent="0.4">
      <c r="CF442" s="91"/>
      <c r="CG442" s="91"/>
      <c r="CJ442" s="91"/>
      <c r="CK442" s="91"/>
      <c r="CN442" s="91"/>
      <c r="CO442" s="91"/>
      <c r="CU442" s="91"/>
      <c r="CY442" s="91"/>
      <c r="DC442" s="91"/>
      <c r="DG442" s="91"/>
    </row>
    <row r="443" spans="1:111" s="60" customFormat="1" ht="18" customHeight="1" x14ac:dyDescent="0.4">
      <c r="B443" s="340" t="s">
        <v>300</v>
      </c>
      <c r="C443" s="341"/>
      <c r="D443" s="341"/>
      <c r="E443" s="341"/>
      <c r="F443" s="342"/>
      <c r="G443" s="349" t="str">
        <f>IF(ISBLANK('別紙B-1　総括表'!H3),"",'別紙B-1　総括表'!H3)</f>
        <v/>
      </c>
      <c r="H443" s="351"/>
      <c r="I443" s="351"/>
      <c r="J443" s="351"/>
      <c r="K443" s="351"/>
      <c r="L443" s="351"/>
      <c r="M443" s="351"/>
      <c r="N443" s="350"/>
      <c r="P443" s="362" t="str">
        <f>IF(ISBLANK(G443),"",IF(G443="変更","※変更箇所朱書き",""))</f>
        <v/>
      </c>
      <c r="Q443" s="362"/>
      <c r="R443" s="362"/>
      <c r="S443" s="362"/>
      <c r="T443" s="362"/>
      <c r="CF443" s="91"/>
      <c r="CG443" s="91"/>
      <c r="CJ443" s="91"/>
      <c r="CK443" s="91"/>
      <c r="CN443" s="91"/>
      <c r="CO443" s="91"/>
      <c r="CU443" s="91"/>
      <c r="CY443" s="91"/>
      <c r="DC443" s="91"/>
      <c r="DG443" s="91"/>
    </row>
    <row r="444" spans="1:111" s="60" customFormat="1" x14ac:dyDescent="0.4">
      <c r="CF444" s="91"/>
      <c r="CG444" s="91"/>
      <c r="CJ444" s="91"/>
      <c r="CK444" s="91"/>
      <c r="CN444" s="91"/>
      <c r="CO444" s="91"/>
      <c r="CU444" s="91"/>
      <c r="CY444" s="91"/>
      <c r="DC444" s="91"/>
      <c r="DG444" s="91"/>
    </row>
    <row r="445" spans="1:111" s="60" customFormat="1" ht="23.25" x14ac:dyDescent="0.4">
      <c r="B445" s="91"/>
      <c r="C445" s="151"/>
      <c r="D445" s="151"/>
      <c r="E445" s="151"/>
      <c r="F445" s="151"/>
      <c r="G445" s="151"/>
      <c r="H445" s="151"/>
      <c r="I445" s="151"/>
      <c r="J445" s="151"/>
      <c r="K445" s="151"/>
      <c r="L445" s="151"/>
      <c r="M445" s="151"/>
      <c r="N445" s="375" t="str">
        <f>'別紙B-1　総括表'!$N$6</f>
        <v>令和８年度</v>
      </c>
      <c r="O445" s="375"/>
      <c r="P445" s="375"/>
      <c r="Q445" s="375"/>
      <c r="R445" s="375"/>
      <c r="S445" s="375"/>
      <c r="T445" s="375"/>
      <c r="U445" s="375"/>
      <c r="V445" s="538" t="str">
        <f>'別紙B-1　総括表'!$V$6</f>
        <v>さが園芸888整備支援事業　実施計画書</v>
      </c>
      <c r="W445" s="538"/>
      <c r="X445" s="538"/>
      <c r="Y445" s="538"/>
      <c r="Z445" s="538"/>
      <c r="AA445" s="538"/>
      <c r="AB445" s="538"/>
      <c r="AC445" s="538"/>
      <c r="AD445" s="538"/>
      <c r="AE445" s="538"/>
      <c r="AF445" s="538"/>
      <c r="AG445" s="538"/>
      <c r="AH445" s="538"/>
      <c r="AI445" s="538"/>
      <c r="AJ445" s="538"/>
      <c r="AK445" s="538"/>
      <c r="AL445" s="538"/>
      <c r="AM445" s="538"/>
      <c r="AN445" s="538"/>
      <c r="AO445" s="538"/>
      <c r="AP445" s="480" t="s">
        <v>711</v>
      </c>
      <c r="AQ445" s="480"/>
      <c r="AR445" s="480"/>
      <c r="AS445" s="480"/>
      <c r="AT445" s="480"/>
      <c r="AU445" s="480"/>
      <c r="AV445" s="480"/>
      <c r="AW445" s="480"/>
      <c r="AX445" s="480"/>
      <c r="AY445" s="480"/>
      <c r="AZ445" s="480"/>
      <c r="BA445" s="480"/>
      <c r="BB445" s="480"/>
      <c r="BC445" s="480"/>
      <c r="BD445" s="480"/>
      <c r="BE445" s="480"/>
      <c r="BF445" s="480"/>
      <c r="BG445" s="480"/>
      <c r="BH445" s="480"/>
      <c r="BI445" s="480"/>
      <c r="BJ445" s="480"/>
      <c r="BK445" s="480"/>
      <c r="BL445" s="480"/>
      <c r="BM445" s="151"/>
      <c r="BN445" s="151"/>
      <c r="BO445" s="151"/>
      <c r="BP445" s="151"/>
      <c r="BQ445" s="151"/>
      <c r="CF445" s="91"/>
      <c r="CG445" s="91"/>
      <c r="CJ445" s="91"/>
      <c r="CK445" s="91"/>
      <c r="CN445" s="91"/>
      <c r="CO445" s="91"/>
      <c r="CU445" s="91"/>
      <c r="CY445" s="91"/>
      <c r="DC445" s="91"/>
      <c r="DG445" s="91"/>
    </row>
    <row r="446" spans="1:111" s="60" customFormat="1" ht="14.25" customHeight="1" x14ac:dyDescent="0.4">
      <c r="CF446" s="91"/>
      <c r="CG446" s="91"/>
      <c r="CJ446" s="91"/>
      <c r="CK446" s="91"/>
      <c r="CN446" s="91"/>
      <c r="CO446" s="91"/>
      <c r="CU446" s="91"/>
      <c r="CY446" s="91"/>
      <c r="DC446" s="91"/>
      <c r="DG446" s="91"/>
    </row>
    <row r="447" spans="1:111" s="60" customFormat="1" ht="28.5" customHeight="1" x14ac:dyDescent="0.4">
      <c r="B447" s="340" t="s">
        <v>0</v>
      </c>
      <c r="C447" s="341"/>
      <c r="D447" s="341"/>
      <c r="E447" s="341"/>
      <c r="F447" s="342"/>
      <c r="G447" s="349" t="str">
        <f>IF(ISBLANK('別紙B-1　総括表'!H9),"",'別紙B-1　総括表'!H9)</f>
        <v/>
      </c>
      <c r="H447" s="351"/>
      <c r="I447" s="351"/>
      <c r="J447" s="351"/>
      <c r="K447" s="351"/>
      <c r="L447" s="351"/>
      <c r="M447" s="351"/>
      <c r="N447" s="350"/>
      <c r="P447" s="340" t="s">
        <v>151</v>
      </c>
      <c r="Q447" s="341"/>
      <c r="R447" s="341"/>
      <c r="S447" s="341"/>
      <c r="T447" s="342"/>
      <c r="U447" s="487" t="str">
        <f>IF(ISBLANK('別紙B-1　総括表'!H10),"",'別紙B-1　総括表'!H10)</f>
        <v/>
      </c>
      <c r="V447" s="488"/>
      <c r="W447" s="488"/>
      <c r="X447" s="488"/>
      <c r="Y447" s="488"/>
      <c r="Z447" s="489" t="s">
        <v>445</v>
      </c>
      <c r="AA447" s="489"/>
      <c r="AB447" s="490"/>
      <c r="AC447" s="26"/>
      <c r="AD447" s="316" t="s">
        <v>1</v>
      </c>
      <c r="AE447" s="316"/>
      <c r="AF447" s="316"/>
      <c r="AG447" s="316"/>
      <c r="AH447" s="316"/>
      <c r="AI447" s="349" t="str">
        <f>IF(ISBLANK('別紙B-1　総括表'!V10),"",'別紙B-1　総括表'!V10)</f>
        <v/>
      </c>
      <c r="AJ447" s="351"/>
      <c r="AK447" s="351"/>
      <c r="AL447" s="351"/>
      <c r="AM447" s="351"/>
      <c r="AN447" s="351"/>
      <c r="AO447" s="351"/>
      <c r="AP447" s="351"/>
      <c r="AQ447" s="351"/>
      <c r="AR447" s="351"/>
      <c r="AS447" s="351"/>
      <c r="AT447" s="350"/>
      <c r="CF447" s="91"/>
      <c r="CG447" s="91"/>
      <c r="CJ447" s="91"/>
      <c r="CK447" s="91"/>
      <c r="CN447" s="91"/>
      <c r="CO447" s="91"/>
      <c r="CU447" s="91"/>
      <c r="CY447" s="91"/>
      <c r="DC447" s="91"/>
      <c r="DG447" s="91"/>
    </row>
    <row r="448" spans="1:111" s="60" customFormat="1" ht="28.5" customHeight="1" x14ac:dyDescent="0.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42"/>
      <c r="AE448" s="42"/>
      <c r="AF448" s="42"/>
      <c r="AG448" s="42"/>
      <c r="AH448" s="42"/>
      <c r="AI448" s="59"/>
      <c r="AJ448" s="59"/>
      <c r="AK448" s="59"/>
      <c r="AL448" s="59"/>
      <c r="AM448" s="59"/>
      <c r="AN448" s="59"/>
      <c r="AO448" s="59"/>
      <c r="AP448" s="59"/>
      <c r="AQ448" s="59"/>
      <c r="AR448" s="59"/>
      <c r="AS448" s="59"/>
      <c r="AT448" s="59"/>
      <c r="AU448" s="59"/>
      <c r="CF448" s="91"/>
      <c r="CG448" s="91"/>
      <c r="CJ448" s="91"/>
      <c r="CK448" s="91"/>
      <c r="CN448" s="91"/>
      <c r="CO448" s="91"/>
      <c r="CU448" s="91"/>
      <c r="CY448" s="91"/>
      <c r="DC448" s="91"/>
      <c r="DG448" s="91"/>
    </row>
    <row r="449" spans="2:111" s="60" customFormat="1" ht="11.25" customHeight="1" x14ac:dyDescent="0.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5"/>
      <c r="AW449" s="55"/>
      <c r="AX449" s="55"/>
      <c r="AY449" s="55"/>
      <c r="AZ449" s="55"/>
      <c r="BA449" s="55"/>
      <c r="BB449" s="55"/>
      <c r="BC449" s="55"/>
      <c r="BD449" s="55"/>
      <c r="BE449" s="55"/>
      <c r="BF449" s="55"/>
      <c r="BG449" s="55"/>
      <c r="BH449" s="55"/>
      <c r="BI449" s="55"/>
      <c r="BJ449" s="55"/>
      <c r="BK449" s="55"/>
      <c r="BL449" s="68"/>
      <c r="BM449" s="68"/>
      <c r="BN449" s="55"/>
      <c r="BO449" s="55"/>
      <c r="BP449" s="55"/>
      <c r="BQ449" s="55"/>
      <c r="BR449" s="55"/>
      <c r="CF449" s="91"/>
      <c r="CG449" s="91"/>
      <c r="CJ449" s="91"/>
      <c r="CK449" s="91"/>
      <c r="CN449" s="91"/>
      <c r="CO449" s="91"/>
      <c r="CU449" s="91"/>
      <c r="CY449" s="91"/>
      <c r="DC449" s="91"/>
      <c r="DG449" s="91"/>
    </row>
    <row r="450" spans="2:111" s="60" customFormat="1" ht="21.75" customHeight="1" x14ac:dyDescent="0.4">
      <c r="B450" s="8" t="s">
        <v>387</v>
      </c>
      <c r="CF450" s="91"/>
      <c r="CG450" s="91"/>
      <c r="CJ450" s="91"/>
      <c r="CK450" s="91"/>
      <c r="CN450" s="91"/>
      <c r="CO450" s="91"/>
      <c r="CU450" s="91"/>
      <c r="CY450" s="91"/>
      <c r="DC450" s="91"/>
      <c r="DG450" s="91"/>
    </row>
    <row r="451" spans="2:111" s="60" customFormat="1" ht="18.75" customHeight="1" x14ac:dyDescent="0.4">
      <c r="C451" s="316" t="s">
        <v>187</v>
      </c>
      <c r="D451" s="316"/>
      <c r="E451" s="316"/>
      <c r="F451" s="316"/>
      <c r="G451" s="316"/>
      <c r="H451" s="316"/>
      <c r="I451" s="316"/>
      <c r="J451" s="316"/>
      <c r="K451" s="316"/>
      <c r="L451" s="316"/>
      <c r="N451" s="336" t="s">
        <v>314</v>
      </c>
      <c r="O451" s="337"/>
      <c r="P451" s="337"/>
      <c r="Q451" s="325" t="s">
        <v>315</v>
      </c>
      <c r="R451" s="326"/>
      <c r="S451" s="326"/>
      <c r="T451" s="326"/>
      <c r="U451" s="326"/>
      <c r="V451" s="326"/>
      <c r="W451" s="326"/>
      <c r="X451" s="326"/>
      <c r="Y451" s="326"/>
      <c r="Z451" s="327"/>
      <c r="AA451" s="325" t="s">
        <v>316</v>
      </c>
      <c r="AB451" s="326"/>
      <c r="AC451" s="326"/>
      <c r="AD451" s="326"/>
      <c r="AE451" s="326"/>
      <c r="AF451" s="326"/>
      <c r="AG451" s="327"/>
      <c r="AI451" s="448" t="s">
        <v>303</v>
      </c>
      <c r="AJ451" s="448"/>
      <c r="AK451" s="448"/>
      <c r="AL451" s="448"/>
      <c r="AM451" s="448"/>
      <c r="AN451" s="448"/>
      <c r="AO451" s="448"/>
      <c r="AP451" s="448"/>
      <c r="CF451" s="91"/>
      <c r="CG451" s="91"/>
      <c r="CJ451" s="91"/>
      <c r="CK451" s="91"/>
      <c r="CN451" s="91"/>
      <c r="CO451" s="91"/>
      <c r="CU451" s="91"/>
      <c r="CY451" s="91"/>
      <c r="DC451" s="91"/>
      <c r="DG451" s="91"/>
    </row>
    <row r="452" spans="2:111" s="60" customFormat="1" ht="18" customHeight="1" x14ac:dyDescent="0.4">
      <c r="C452" s="321"/>
      <c r="D452" s="321"/>
      <c r="E452" s="321"/>
      <c r="F452" s="321"/>
      <c r="G452" s="321"/>
      <c r="H452" s="321"/>
      <c r="I452" s="321"/>
      <c r="J452" s="321"/>
      <c r="K452" s="321"/>
      <c r="L452" s="321"/>
      <c r="N452" s="338"/>
      <c r="O452" s="339"/>
      <c r="P452" s="339"/>
      <c r="Q452" s="491" t="str">
        <f>IF(ISBLANK('別紙B-1　総括表'!AY10),"",'別紙B-1　総括表'!AY10)</f>
        <v/>
      </c>
      <c r="R452" s="492"/>
      <c r="S452" s="492"/>
      <c r="T452" s="492"/>
      <c r="U452" s="492"/>
      <c r="V452" s="492"/>
      <c r="W452" s="492"/>
      <c r="X452" s="492"/>
      <c r="Y452" s="492"/>
      <c r="Z452" s="493"/>
      <c r="AA452" s="491" t="str">
        <f>IF(ISBLANK('別紙B-1　総括表'!BI10),"",'別紙B-1　総括表'!BI10)</f>
        <v/>
      </c>
      <c r="AB452" s="492"/>
      <c r="AC452" s="492"/>
      <c r="AD452" s="492"/>
      <c r="AE452" s="492"/>
      <c r="AF452" s="492"/>
      <c r="AG452" s="493"/>
      <c r="AI452" s="361"/>
      <c r="AJ452" s="361"/>
      <c r="AK452" s="361"/>
      <c r="AL452" s="361"/>
      <c r="AM452" s="361"/>
      <c r="AN452" s="361"/>
      <c r="AO452" s="361"/>
      <c r="AP452" s="361"/>
      <c r="CF452" s="91"/>
      <c r="CG452" s="91"/>
      <c r="CJ452" s="91"/>
      <c r="CK452" s="91"/>
      <c r="CN452" s="91"/>
      <c r="CO452" s="91"/>
      <c r="CU452" s="91"/>
      <c r="CY452" s="91"/>
      <c r="DC452" s="91"/>
      <c r="DG452" s="91"/>
    </row>
    <row r="453" spans="2:111" s="60" customFormat="1" ht="17.25" customHeight="1" x14ac:dyDescent="0.4">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CF453" s="91"/>
      <c r="CG453" s="91"/>
      <c r="CJ453" s="91"/>
      <c r="CK453" s="91"/>
      <c r="CN453" s="91"/>
      <c r="CO453" s="91"/>
      <c r="CU453" s="91"/>
      <c r="CY453" s="91"/>
      <c r="DC453" s="91"/>
      <c r="DG453" s="91"/>
    </row>
    <row r="454" spans="2:111" s="60" customFormat="1" ht="20.25" customHeight="1" x14ac:dyDescent="0.4">
      <c r="C454" s="336" t="s">
        <v>305</v>
      </c>
      <c r="D454" s="337"/>
      <c r="E454" s="337"/>
      <c r="F454" s="337"/>
      <c r="G454" s="337"/>
      <c r="H454" s="337"/>
      <c r="I454" s="337"/>
      <c r="J454" s="337"/>
      <c r="K454" s="337"/>
      <c r="L454" s="337"/>
      <c r="M454" s="337"/>
      <c r="N454" s="461"/>
      <c r="O454" s="336" t="s">
        <v>437</v>
      </c>
      <c r="P454" s="337"/>
      <c r="Q454" s="337"/>
      <c r="R454" s="337"/>
      <c r="S454" s="337"/>
      <c r="T454" s="337"/>
      <c r="U454" s="337"/>
      <c r="V454" s="337"/>
      <c r="W454" s="337"/>
      <c r="X454" s="337"/>
      <c r="Y454" s="337"/>
      <c r="Z454" s="461"/>
      <c r="AA454" s="28"/>
      <c r="CF454" s="91"/>
      <c r="CG454" s="91"/>
      <c r="CJ454" s="91"/>
      <c r="CK454" s="91"/>
      <c r="CN454" s="91"/>
      <c r="CO454" s="91"/>
      <c r="CU454" s="91"/>
      <c r="CY454" s="91"/>
      <c r="DC454" s="91"/>
      <c r="DG454" s="91"/>
    </row>
    <row r="455" spans="2:111" s="60" customFormat="1" ht="20.25" customHeight="1" x14ac:dyDescent="0.4">
      <c r="C455" s="338"/>
      <c r="D455" s="339"/>
      <c r="E455" s="339"/>
      <c r="F455" s="339"/>
      <c r="G455" s="339"/>
      <c r="H455" s="339"/>
      <c r="I455" s="339"/>
      <c r="J455" s="339"/>
      <c r="K455" s="339"/>
      <c r="L455" s="339"/>
      <c r="M455" s="339"/>
      <c r="N455" s="462"/>
      <c r="O455" s="338"/>
      <c r="P455" s="339"/>
      <c r="Q455" s="339"/>
      <c r="R455" s="339"/>
      <c r="S455" s="339"/>
      <c r="T455" s="339"/>
      <c r="U455" s="339"/>
      <c r="V455" s="339"/>
      <c r="W455" s="339"/>
      <c r="X455" s="339"/>
      <c r="Y455" s="339"/>
      <c r="Z455" s="462"/>
      <c r="AA455" s="28"/>
      <c r="CF455" s="91"/>
      <c r="CG455" s="91"/>
      <c r="CJ455" s="91"/>
      <c r="CK455" s="91"/>
      <c r="CN455" s="91"/>
      <c r="CO455" s="91"/>
      <c r="CU455" s="91"/>
      <c r="CY455" s="91"/>
      <c r="DC455" s="91"/>
      <c r="DG455" s="91"/>
    </row>
    <row r="456" spans="2:111" s="60" customFormat="1" ht="20.25" customHeight="1" x14ac:dyDescent="0.4">
      <c r="C456" s="434"/>
      <c r="D456" s="435"/>
      <c r="E456" s="435"/>
      <c r="F456" s="435"/>
      <c r="G456" s="435"/>
      <c r="H456" s="435"/>
      <c r="I456" s="435"/>
      <c r="J456" s="435"/>
      <c r="K456" s="435"/>
      <c r="L456" s="435"/>
      <c r="M456" s="435"/>
      <c r="N456" s="436"/>
      <c r="O456" s="463"/>
      <c r="P456" s="321"/>
      <c r="Q456" s="321"/>
      <c r="R456" s="321"/>
      <c r="S456" s="321"/>
      <c r="T456" s="321"/>
      <c r="U456" s="321"/>
      <c r="V456" s="321"/>
      <c r="W456" s="321"/>
      <c r="X456" s="321"/>
      <c r="Y456" s="321"/>
      <c r="Z456" s="321"/>
      <c r="AA456" s="26"/>
      <c r="CF456" s="91"/>
      <c r="CG456" s="91"/>
      <c r="CJ456" s="91"/>
      <c r="CK456" s="91"/>
      <c r="CN456" s="91"/>
      <c r="CO456" s="91"/>
      <c r="CU456" s="91"/>
      <c r="CY456" s="91"/>
      <c r="DC456" s="91"/>
      <c r="DG456" s="91"/>
    </row>
    <row r="457" spans="2:111" s="60" customFormat="1" ht="18" customHeight="1" x14ac:dyDescent="0.4">
      <c r="C457" s="58"/>
      <c r="D457" s="58"/>
      <c r="E457" s="58"/>
      <c r="F457" s="58"/>
      <c r="G457" s="58"/>
      <c r="H457" s="58"/>
      <c r="I457" s="58"/>
      <c r="J457" s="58"/>
      <c r="K457" s="58"/>
      <c r="L457" s="58"/>
      <c r="M457" s="58"/>
      <c r="N457" s="58"/>
      <c r="O457" s="58"/>
      <c r="AZ457" s="2"/>
      <c r="CF457" s="91"/>
      <c r="CG457" s="91"/>
      <c r="CJ457" s="91"/>
      <c r="CK457" s="91"/>
      <c r="CN457" s="91"/>
      <c r="CO457" s="91"/>
      <c r="CU457" s="91"/>
      <c r="CY457" s="91"/>
      <c r="DC457" s="91"/>
      <c r="DG457" s="91"/>
    </row>
    <row r="458" spans="2:111" s="60" customFormat="1" ht="21.75" customHeight="1" x14ac:dyDescent="0.4">
      <c r="B458" s="8" t="s">
        <v>385</v>
      </c>
      <c r="CF458" s="91"/>
      <c r="CG458" s="91"/>
      <c r="CJ458" s="91"/>
      <c r="CK458" s="91"/>
      <c r="CN458" s="91"/>
      <c r="CO458" s="91"/>
      <c r="CU458" s="91"/>
      <c r="CY458" s="91"/>
      <c r="DC458" s="91"/>
      <c r="DG458" s="91"/>
    </row>
    <row r="459" spans="2:111" s="60" customFormat="1" ht="21.75" customHeight="1" x14ac:dyDescent="0.4">
      <c r="C459" s="340" t="s">
        <v>402</v>
      </c>
      <c r="D459" s="341"/>
      <c r="E459" s="341"/>
      <c r="F459" s="341"/>
      <c r="G459" s="341"/>
      <c r="H459" s="341"/>
      <c r="I459" s="341"/>
      <c r="J459" s="342"/>
      <c r="K459" s="340" t="s">
        <v>302</v>
      </c>
      <c r="L459" s="341"/>
      <c r="M459" s="341"/>
      <c r="N459" s="341"/>
      <c r="O459" s="341"/>
      <c r="P459" s="341"/>
      <c r="Q459" s="341"/>
      <c r="R459" s="341"/>
      <c r="S459" s="341"/>
      <c r="T459" s="341"/>
      <c r="U459" s="341"/>
      <c r="V459" s="341"/>
      <c r="W459" s="341"/>
      <c r="X459" s="341"/>
      <c r="Y459" s="341"/>
      <c r="Z459" s="342"/>
      <c r="AA459" s="468" t="str">
        <f>'別紙B-1　総括表'!AB18</f>
        <v>現状値（令和　年度）</v>
      </c>
      <c r="AB459" s="469"/>
      <c r="AC459" s="469"/>
      <c r="AD459" s="469"/>
      <c r="AE459" s="469"/>
      <c r="AF459" s="469"/>
      <c r="AG459" s="470"/>
      <c r="AH459" s="468" t="str">
        <f>'別紙B-1　総括表'!AI18</f>
        <v>目標値（令和　年度）</v>
      </c>
      <c r="AI459" s="469"/>
      <c r="AJ459" s="469"/>
      <c r="AK459" s="469"/>
      <c r="AL459" s="469"/>
      <c r="AM459" s="469"/>
      <c r="AN459" s="470"/>
      <c r="CF459" s="91"/>
      <c r="CG459" s="91"/>
      <c r="CJ459" s="91"/>
      <c r="CK459" s="91"/>
      <c r="CN459" s="91"/>
      <c r="CO459" s="91"/>
      <c r="CU459" s="91"/>
      <c r="CY459" s="91"/>
      <c r="DC459" s="91"/>
      <c r="DG459" s="91"/>
    </row>
    <row r="460" spans="2:111" s="60" customFormat="1" ht="43.5" customHeight="1" x14ac:dyDescent="0.4">
      <c r="C460" s="349" t="str">
        <f>IF(ISBLANK('別紙B-1　総括表'!D19),"",'別紙B-1　総括表'!D19)</f>
        <v/>
      </c>
      <c r="D460" s="351"/>
      <c r="E460" s="351"/>
      <c r="F460" s="351"/>
      <c r="G460" s="351"/>
      <c r="H460" s="351"/>
      <c r="I460" s="351"/>
      <c r="J460" s="350"/>
      <c r="K460" s="445" t="str">
        <f>IF(ISBLANK('別紙B-1　総括表'!L19),"",'別紙B-1　総括表'!L19)</f>
        <v/>
      </c>
      <c r="L460" s="446"/>
      <c r="M460" s="446"/>
      <c r="N460" s="446"/>
      <c r="O460" s="446"/>
      <c r="P460" s="446"/>
      <c r="Q460" s="446"/>
      <c r="R460" s="446"/>
      <c r="S460" s="446"/>
      <c r="T460" s="446"/>
      <c r="U460" s="446"/>
      <c r="V460" s="446"/>
      <c r="W460" s="446"/>
      <c r="X460" s="446"/>
      <c r="Y460" s="446"/>
      <c r="Z460" s="447"/>
      <c r="AA460" s="312"/>
      <c r="AB460" s="313"/>
      <c r="AC460" s="313"/>
      <c r="AD460" s="313"/>
      <c r="AE460" s="351" t="str">
        <f>IF(ISBLANK('別紙B-1　総括表'!AF19),"",'別紙B-1　総括表'!AF19)</f>
        <v/>
      </c>
      <c r="AF460" s="351"/>
      <c r="AG460" s="350"/>
      <c r="AH460" s="312"/>
      <c r="AI460" s="313"/>
      <c r="AJ460" s="313"/>
      <c r="AK460" s="313"/>
      <c r="AL460" s="351" t="str">
        <f>IF(ISBLANK(AE460),"",AE460)</f>
        <v/>
      </c>
      <c r="AM460" s="351"/>
      <c r="AN460" s="350"/>
      <c r="CF460" s="91"/>
      <c r="CG460" s="91"/>
      <c r="CJ460" s="91"/>
      <c r="CK460" s="91"/>
      <c r="CN460" s="91"/>
      <c r="CO460" s="91"/>
      <c r="CU460" s="91"/>
      <c r="CY460" s="91"/>
      <c r="DC460" s="91"/>
      <c r="DG460" s="91"/>
    </row>
    <row r="461" spans="2:111" s="60" customFormat="1" ht="33.75" hidden="1" customHeight="1" outlineLevel="1" x14ac:dyDescent="0.4">
      <c r="C461" s="349" t="str">
        <f>IF(ISBLANK('別紙B-1　総括表'!D20),"",'別紙B-1　総括表'!D20)</f>
        <v/>
      </c>
      <c r="D461" s="351"/>
      <c r="E461" s="351"/>
      <c r="F461" s="351"/>
      <c r="G461" s="351"/>
      <c r="H461" s="351"/>
      <c r="I461" s="351"/>
      <c r="J461" s="350"/>
      <c r="K461" s="445" t="str">
        <f>IF(ISBLANK('別紙B-1　総括表'!L20),"",'別紙B-1　総括表'!L20)</f>
        <v/>
      </c>
      <c r="L461" s="446"/>
      <c r="M461" s="446"/>
      <c r="N461" s="446"/>
      <c r="O461" s="446"/>
      <c r="P461" s="446"/>
      <c r="Q461" s="446"/>
      <c r="R461" s="446"/>
      <c r="S461" s="446"/>
      <c r="T461" s="446"/>
      <c r="U461" s="446"/>
      <c r="V461" s="446"/>
      <c r="W461" s="446"/>
      <c r="X461" s="446"/>
      <c r="Y461" s="446"/>
      <c r="Z461" s="447"/>
      <c r="AA461" s="312"/>
      <c r="AB461" s="313"/>
      <c r="AC461" s="313"/>
      <c r="AD461" s="313"/>
      <c r="AE461" s="351" t="str">
        <f>IF(ISBLANK('別紙B-1　総括表'!AF20),"",'別紙B-1　総括表'!AF20)</f>
        <v/>
      </c>
      <c r="AF461" s="351"/>
      <c r="AG461" s="350"/>
      <c r="AH461" s="312"/>
      <c r="AI461" s="313"/>
      <c r="AJ461" s="313"/>
      <c r="AK461" s="313"/>
      <c r="AL461" s="351" t="str">
        <f>IF(ISBLANK(AE461),"",AE461)</f>
        <v/>
      </c>
      <c r="AM461" s="351"/>
      <c r="AN461" s="350"/>
      <c r="CF461" s="91"/>
      <c r="CG461" s="91"/>
      <c r="CJ461" s="91"/>
      <c r="CK461" s="91"/>
      <c r="CN461" s="91"/>
      <c r="CO461" s="91"/>
      <c r="CU461" s="91"/>
      <c r="CY461" s="91"/>
      <c r="DC461" s="91"/>
      <c r="DG461" s="91"/>
    </row>
    <row r="462" spans="2:111" s="60" customFormat="1" ht="17.25" customHeight="1" collapsed="1" x14ac:dyDescent="0.4">
      <c r="C462" s="60" t="s">
        <v>405</v>
      </c>
      <c r="CF462" s="91"/>
      <c r="CG462" s="91"/>
      <c r="CJ462" s="91"/>
      <c r="CK462" s="91"/>
      <c r="CN462" s="91"/>
      <c r="CO462" s="91"/>
      <c r="CU462" s="91"/>
      <c r="CY462" s="91"/>
      <c r="DC462" s="91"/>
      <c r="DG462" s="91"/>
    </row>
    <row r="463" spans="2:111" s="91" customFormat="1" ht="17.25" customHeight="1" x14ac:dyDescent="0.4">
      <c r="C463" s="260" t="s">
        <v>855</v>
      </c>
    </row>
    <row r="464" spans="2:111" s="60" customFormat="1" ht="16.5" customHeight="1" x14ac:dyDescent="0.4">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CF464" s="91"/>
      <c r="CG464" s="91"/>
      <c r="CJ464" s="91"/>
      <c r="CK464" s="91"/>
      <c r="CN464" s="91"/>
      <c r="CO464" s="91"/>
      <c r="CU464" s="91"/>
      <c r="CY464" s="91"/>
      <c r="DC464" s="91"/>
      <c r="DG464" s="91"/>
    </row>
    <row r="465" spans="2:111" s="60" customFormat="1" ht="22.5" customHeight="1" x14ac:dyDescent="0.4">
      <c r="B465" s="8" t="s">
        <v>476</v>
      </c>
      <c r="P465" s="3"/>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CF465" s="91"/>
      <c r="CG465" s="91"/>
      <c r="CJ465" s="91"/>
      <c r="CK465" s="91"/>
      <c r="CN465" s="91"/>
      <c r="CO465" s="91"/>
      <c r="CU465" s="91"/>
      <c r="CY465" s="91"/>
      <c r="DC465" s="91"/>
      <c r="DG465" s="91"/>
    </row>
    <row r="466" spans="2:111" s="60" customFormat="1" ht="17.25" customHeight="1" x14ac:dyDescent="0.4">
      <c r="C466" s="316" t="s">
        <v>306</v>
      </c>
      <c r="D466" s="316"/>
      <c r="E466" s="316"/>
      <c r="F466" s="316"/>
      <c r="G466" s="316"/>
      <c r="H466" s="316"/>
      <c r="I466" s="316"/>
      <c r="J466" s="316"/>
      <c r="K466" s="341" t="s">
        <v>301</v>
      </c>
      <c r="L466" s="341"/>
      <c r="M466" s="341"/>
      <c r="N466" s="341"/>
      <c r="O466" s="341"/>
      <c r="P466" s="341"/>
      <c r="Q466" s="341"/>
      <c r="R466" s="341"/>
      <c r="S466" s="341"/>
      <c r="T466" s="341"/>
      <c r="U466" s="341"/>
      <c r="V466" s="341"/>
      <c r="W466" s="341"/>
      <c r="X466" s="341"/>
      <c r="Y466" s="341"/>
      <c r="Z466" s="342"/>
      <c r="AA466" s="448" t="s">
        <v>304</v>
      </c>
      <c r="AB466" s="448"/>
      <c r="AC466" s="448"/>
      <c r="AD466" s="448"/>
      <c r="AE466" s="448"/>
      <c r="AF466" s="448"/>
      <c r="AG466" s="448"/>
      <c r="AH466" s="448"/>
      <c r="AI466" s="448" t="s">
        <v>313</v>
      </c>
      <c r="AJ466" s="448"/>
      <c r="AK466" s="448"/>
      <c r="AL466" s="448"/>
      <c r="AM466" s="448"/>
      <c r="AN466" s="448"/>
      <c r="AO466" s="448"/>
      <c r="BP466" s="2"/>
      <c r="CF466" s="91"/>
      <c r="CG466" s="91"/>
      <c r="CJ466" s="91"/>
      <c r="CK466" s="91"/>
      <c r="CN466" s="91"/>
      <c r="CO466" s="91"/>
      <c r="CU466" s="91"/>
      <c r="CY466" s="91"/>
      <c r="DC466" s="91"/>
      <c r="DG466" s="91"/>
    </row>
    <row r="467" spans="2:111" s="60" customFormat="1" ht="17.25" customHeight="1" x14ac:dyDescent="0.4">
      <c r="C467" s="316"/>
      <c r="D467" s="316"/>
      <c r="E467" s="316"/>
      <c r="F467" s="316"/>
      <c r="G467" s="316"/>
      <c r="H467" s="316"/>
      <c r="I467" s="316"/>
      <c r="J467" s="316"/>
      <c r="K467" s="341" t="str">
        <f>AA459</f>
        <v>現状値（令和　年度）</v>
      </c>
      <c r="L467" s="341"/>
      <c r="M467" s="341"/>
      <c r="N467" s="341"/>
      <c r="O467" s="341"/>
      <c r="P467" s="341"/>
      <c r="Q467" s="341"/>
      <c r="R467" s="342"/>
      <c r="S467" s="340" t="str">
        <f>AH459</f>
        <v>目標値（令和　年度）</v>
      </c>
      <c r="T467" s="341"/>
      <c r="U467" s="341"/>
      <c r="V467" s="341"/>
      <c r="W467" s="341"/>
      <c r="X467" s="341"/>
      <c r="Y467" s="341"/>
      <c r="Z467" s="342"/>
      <c r="AA467" s="448"/>
      <c r="AB467" s="448"/>
      <c r="AC467" s="448"/>
      <c r="AD467" s="448"/>
      <c r="AE467" s="448"/>
      <c r="AF467" s="448"/>
      <c r="AG467" s="448"/>
      <c r="AH467" s="448"/>
      <c r="AI467" s="448"/>
      <c r="AJ467" s="448"/>
      <c r="AK467" s="448"/>
      <c r="AL467" s="448"/>
      <c r="AM467" s="448"/>
      <c r="AN467" s="448"/>
      <c r="AO467" s="448"/>
      <c r="BS467" s="459" t="s">
        <v>426</v>
      </c>
      <c r="BT467" s="460"/>
      <c r="BU467" s="444" t="s">
        <v>424</v>
      </c>
      <c r="BV467" s="444"/>
      <c r="BW467" s="444"/>
      <c r="BX467" s="444" t="s">
        <v>425</v>
      </c>
      <c r="BY467" s="444"/>
      <c r="BZ467" s="444"/>
      <c r="CA467" s="444"/>
      <c r="CB467" s="444"/>
      <c r="CF467" s="91"/>
      <c r="CG467" s="91"/>
      <c r="CJ467" s="91"/>
      <c r="CK467" s="91"/>
      <c r="CN467" s="91"/>
      <c r="CO467" s="91"/>
      <c r="CU467" s="91"/>
      <c r="CY467" s="91"/>
      <c r="DC467" s="91"/>
      <c r="DG467" s="91"/>
    </row>
    <row r="468" spans="2:111" s="60" customFormat="1" ht="19.5" customHeight="1" x14ac:dyDescent="0.4">
      <c r="C468" s="449" t="str">
        <f>IF(ISBLANK('別紙B-1　総括表'!V9),"",'別紙B-1　総括表'!V9)</f>
        <v/>
      </c>
      <c r="D468" s="449"/>
      <c r="E468" s="449"/>
      <c r="F468" s="449"/>
      <c r="G468" s="449"/>
      <c r="H468" s="449"/>
      <c r="I468" s="449"/>
      <c r="J468" s="449"/>
      <c r="K468" s="450"/>
      <c r="L468" s="451"/>
      <c r="M468" s="451"/>
      <c r="N468" s="451"/>
      <c r="O468" s="451"/>
      <c r="P468" s="451"/>
      <c r="Q468" s="454" t="s">
        <v>179</v>
      </c>
      <c r="R468" s="455"/>
      <c r="S468" s="450"/>
      <c r="T468" s="451"/>
      <c r="U468" s="451"/>
      <c r="V468" s="451"/>
      <c r="W468" s="451"/>
      <c r="X468" s="451"/>
      <c r="Y468" s="454" t="s">
        <v>179</v>
      </c>
      <c r="Z468" s="455"/>
      <c r="AA468" s="456"/>
      <c r="AB468" s="456"/>
      <c r="AC468" s="456"/>
      <c r="AD468" s="456"/>
      <c r="AE468" s="456"/>
      <c r="AF468" s="456"/>
      <c r="AG468" s="456"/>
      <c r="AH468" s="456"/>
      <c r="AI468" s="361"/>
      <c r="AJ468" s="361"/>
      <c r="AK468" s="361"/>
      <c r="AL468" s="361"/>
      <c r="AM468" s="361"/>
      <c r="AN468" s="361"/>
      <c r="AO468" s="361"/>
      <c r="AQ468" s="72"/>
      <c r="AR468" s="73"/>
      <c r="BS468" s="457" t="str">
        <f>IF((BU468&gt;BX468),"○","×")</f>
        <v>×</v>
      </c>
      <c r="BT468" s="458"/>
      <c r="BU468" s="394"/>
      <c r="BV468" s="394"/>
      <c r="BW468" s="394"/>
      <c r="BX468" s="394"/>
      <c r="BY468" s="394"/>
      <c r="BZ468" s="394"/>
      <c r="CA468" s="394"/>
      <c r="CB468" s="394"/>
      <c r="CF468" s="91"/>
      <c r="CG468" s="91"/>
      <c r="CJ468" s="91"/>
      <c r="CK468" s="91"/>
      <c r="CN468" s="91"/>
      <c r="CO468" s="91"/>
      <c r="CU468" s="91"/>
      <c r="CY468" s="91"/>
      <c r="DC468" s="91"/>
      <c r="DG468" s="91"/>
    </row>
    <row r="469" spans="2:111" s="60" customFormat="1" ht="19.5" customHeight="1" x14ac:dyDescent="0.4">
      <c r="C469" s="449"/>
      <c r="D469" s="449"/>
      <c r="E469" s="449"/>
      <c r="F469" s="449"/>
      <c r="G469" s="449"/>
      <c r="H469" s="449"/>
      <c r="I469" s="449"/>
      <c r="J469" s="449"/>
      <c r="K469" s="452"/>
      <c r="L469" s="453"/>
      <c r="M469" s="453"/>
      <c r="N469" s="453"/>
      <c r="O469" s="453"/>
      <c r="P469" s="453"/>
      <c r="Q469" s="400"/>
      <c r="R469" s="401"/>
      <c r="S469" s="452"/>
      <c r="T469" s="453"/>
      <c r="U469" s="453"/>
      <c r="V469" s="453"/>
      <c r="W469" s="453"/>
      <c r="X469" s="453"/>
      <c r="Y469" s="400"/>
      <c r="Z469" s="401"/>
      <c r="AA469" s="456"/>
      <c r="AB469" s="456"/>
      <c r="AC469" s="456"/>
      <c r="AD469" s="456"/>
      <c r="AE469" s="456"/>
      <c r="AF469" s="456"/>
      <c r="AG469" s="456"/>
      <c r="AH469" s="456"/>
      <c r="AI469" s="361"/>
      <c r="AJ469" s="361"/>
      <c r="AK469" s="361"/>
      <c r="AL469" s="361"/>
      <c r="AM469" s="361"/>
      <c r="AN469" s="361"/>
      <c r="AO469" s="361"/>
      <c r="AQ469" s="74"/>
      <c r="AR469" s="75"/>
      <c r="BQ469" s="69"/>
      <c r="BR469" s="69"/>
      <c r="BS469" s="70"/>
      <c r="BT469" s="70"/>
      <c r="BU469" s="70"/>
      <c r="BV469" s="70"/>
      <c r="BW469" s="70"/>
      <c r="BX469" s="70"/>
      <c r="BY469" s="70"/>
      <c r="BZ469" s="70"/>
      <c r="CF469" s="91"/>
      <c r="CG469" s="91"/>
      <c r="CJ469" s="91"/>
      <c r="CK469" s="91"/>
      <c r="CN469" s="91"/>
      <c r="CO469" s="91"/>
      <c r="CU469" s="91"/>
      <c r="CY469" s="91"/>
      <c r="DC469" s="91"/>
      <c r="DG469" s="91"/>
    </row>
    <row r="470" spans="2:111" s="60" customFormat="1" ht="19.5" customHeight="1" x14ac:dyDescent="0.4">
      <c r="B470" s="5"/>
      <c r="C470" s="83" t="s">
        <v>450</v>
      </c>
      <c r="D470" s="84" t="s">
        <v>451</v>
      </c>
      <c r="E470" s="81"/>
      <c r="F470" s="81"/>
      <c r="G470" s="81"/>
      <c r="H470" s="81"/>
      <c r="I470" s="81"/>
      <c r="J470" s="81"/>
      <c r="K470" s="82"/>
      <c r="L470" s="71"/>
      <c r="M470" s="71"/>
      <c r="N470" s="71"/>
      <c r="O470" s="71"/>
      <c r="P470" s="71"/>
      <c r="Q470" s="67"/>
      <c r="R470" s="67"/>
      <c r="S470" s="71"/>
      <c r="T470" s="71"/>
      <c r="U470" s="71"/>
      <c r="V470" s="71"/>
      <c r="W470" s="71"/>
      <c r="X470" s="71"/>
      <c r="Y470" s="67"/>
      <c r="Z470" s="67"/>
      <c r="AA470" s="67"/>
      <c r="AB470" s="67"/>
      <c r="AC470" s="67"/>
      <c r="AD470" s="67"/>
      <c r="AE470" s="67"/>
      <c r="AF470" s="67"/>
      <c r="AG470" s="67"/>
      <c r="AH470" s="67"/>
      <c r="AI470" s="67"/>
      <c r="AJ470" s="67"/>
      <c r="AK470" s="67"/>
      <c r="AL470" s="67"/>
      <c r="AM470" s="67"/>
      <c r="AN470" s="67"/>
      <c r="AO470" s="67"/>
      <c r="AP470" s="28"/>
      <c r="AQ470" s="76"/>
      <c r="AR470" s="77"/>
      <c r="AS470" s="28"/>
      <c r="BQ470" s="69"/>
      <c r="BR470" s="69"/>
      <c r="BS470" s="70"/>
      <c r="BT470" s="70"/>
      <c r="BU470" s="70"/>
      <c r="BV470" s="70"/>
      <c r="BW470" s="70"/>
      <c r="BX470" s="70"/>
      <c r="BY470" s="70"/>
      <c r="BZ470" s="70"/>
      <c r="CF470" s="91"/>
      <c r="CG470" s="91"/>
      <c r="CJ470" s="91"/>
      <c r="CK470" s="91"/>
      <c r="CN470" s="91"/>
      <c r="CO470" s="91"/>
      <c r="CU470" s="91"/>
      <c r="CY470" s="91"/>
      <c r="DC470" s="91"/>
      <c r="DG470" s="91"/>
    </row>
    <row r="471" spans="2:111" s="60" customFormat="1" ht="19.5" customHeight="1" x14ac:dyDescent="0.4">
      <c r="B471" s="5"/>
      <c r="C471" s="85" t="s">
        <v>450</v>
      </c>
      <c r="D471" s="86" t="s">
        <v>452</v>
      </c>
      <c r="E471" s="81"/>
      <c r="F471" s="81"/>
      <c r="G471" s="81"/>
      <c r="H471" s="81"/>
      <c r="I471" s="81"/>
      <c r="J471" s="81"/>
      <c r="K471" s="82"/>
      <c r="L471" s="71"/>
      <c r="M471" s="71"/>
      <c r="N471" s="71"/>
      <c r="O471" s="71"/>
      <c r="P471" s="71"/>
      <c r="Q471" s="67"/>
      <c r="R471" s="67"/>
      <c r="S471" s="71"/>
      <c r="T471" s="71"/>
      <c r="U471" s="71"/>
      <c r="V471" s="71"/>
      <c r="W471" s="71"/>
      <c r="X471" s="71"/>
      <c r="Y471" s="67"/>
      <c r="Z471" s="67"/>
      <c r="AA471" s="67"/>
      <c r="AB471" s="67"/>
      <c r="AC471" s="67"/>
      <c r="AD471" s="67"/>
      <c r="AE471" s="67"/>
      <c r="AF471" s="67"/>
      <c r="AG471" s="67"/>
      <c r="AH471" s="67"/>
      <c r="AI471" s="67"/>
      <c r="AJ471" s="67"/>
      <c r="AK471" s="67"/>
      <c r="AL471" s="67"/>
      <c r="AM471" s="67"/>
      <c r="AN471" s="67"/>
      <c r="AO471" s="67"/>
      <c r="AP471" s="28"/>
      <c r="AQ471" s="76"/>
      <c r="AR471" s="77"/>
      <c r="AS471" s="28"/>
      <c r="BQ471" s="69"/>
      <c r="BR471" s="69"/>
      <c r="BS471" s="70"/>
      <c r="BT471" s="70"/>
      <c r="BU471" s="70"/>
      <c r="BV471" s="70"/>
      <c r="BW471" s="70"/>
      <c r="BX471" s="70"/>
      <c r="BY471" s="70"/>
      <c r="BZ471" s="70"/>
      <c r="CF471" s="91"/>
      <c r="CG471" s="91"/>
      <c r="CJ471" s="91"/>
      <c r="CK471" s="91"/>
      <c r="CN471" s="91"/>
      <c r="CO471" s="91"/>
      <c r="CU471" s="91"/>
      <c r="CY471" s="91"/>
      <c r="DC471" s="91"/>
      <c r="DG471" s="91"/>
    </row>
    <row r="472" spans="2:111" s="60" customFormat="1" ht="18" customHeight="1" x14ac:dyDescent="0.4">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c r="BH472" s="58"/>
      <c r="BI472" s="58"/>
      <c r="BJ472" s="58"/>
      <c r="BK472" s="58"/>
      <c r="BL472" s="67"/>
      <c r="BM472" s="67"/>
      <c r="BN472" s="58"/>
      <c r="BO472" s="58"/>
      <c r="BP472" s="58"/>
      <c r="BQ472" s="58"/>
      <c r="CF472" s="91"/>
      <c r="CG472" s="91"/>
      <c r="CJ472" s="91"/>
      <c r="CK472" s="91"/>
      <c r="CN472" s="91"/>
      <c r="CO472" s="91"/>
      <c r="CU472" s="91"/>
      <c r="CY472" s="91"/>
      <c r="DC472" s="91"/>
      <c r="DG472" s="91"/>
    </row>
    <row r="473" spans="2:111" s="60" customFormat="1" ht="18" customHeight="1" x14ac:dyDescent="0.4">
      <c r="C473" s="343" t="s">
        <v>2</v>
      </c>
      <c r="D473" s="344"/>
      <c r="E473" s="344"/>
      <c r="F473" s="344"/>
      <c r="G473" s="344"/>
      <c r="H473" s="344"/>
      <c r="I473" s="345"/>
      <c r="J473" s="343" t="s">
        <v>9</v>
      </c>
      <c r="K473" s="344"/>
      <c r="L473" s="344"/>
      <c r="M473" s="345"/>
      <c r="N473" s="464" t="s">
        <v>11</v>
      </c>
      <c r="O473" s="465"/>
      <c r="P473" s="343" t="s">
        <v>7</v>
      </c>
      <c r="Q473" s="344"/>
      <c r="R473" s="344"/>
      <c r="S473" s="345"/>
      <c r="T473" s="449" t="s">
        <v>465</v>
      </c>
      <c r="U473" s="449"/>
      <c r="V473" s="449"/>
      <c r="W473" s="449"/>
      <c r="X473" s="449"/>
      <c r="Y473" s="449"/>
      <c r="Z473" s="449"/>
      <c r="AA473" s="449"/>
      <c r="AB473" s="449"/>
      <c r="AC473" s="449"/>
      <c r="AD473" s="449"/>
      <c r="AE473" s="449"/>
      <c r="AF473" s="449"/>
      <c r="AG473" s="471" t="s">
        <v>3</v>
      </c>
      <c r="AH473" s="472"/>
      <c r="AI473" s="472"/>
      <c r="AJ473" s="472"/>
      <c r="AK473" s="473"/>
      <c r="AL473" s="316" t="s">
        <v>189</v>
      </c>
      <c r="AM473" s="316"/>
      <c r="AN473" s="316"/>
      <c r="AO473" s="316"/>
      <c r="AP473" s="316"/>
      <c r="AQ473" s="316"/>
      <c r="AR473" s="316"/>
      <c r="AS473" s="316"/>
      <c r="AT473" s="343" t="s">
        <v>6</v>
      </c>
      <c r="AU473" s="344"/>
      <c r="AV473" s="344"/>
      <c r="AW473" s="344"/>
      <c r="AX473" s="345"/>
      <c r="AY473" s="343" t="s">
        <v>10</v>
      </c>
      <c r="AZ473" s="344"/>
      <c r="BA473" s="345"/>
      <c r="BB473" s="481" t="s">
        <v>709</v>
      </c>
      <c r="BC473" s="485"/>
      <c r="BD473" s="485"/>
      <c r="BE473" s="482"/>
      <c r="BF473" s="336" t="s">
        <v>471</v>
      </c>
      <c r="BG473" s="337"/>
      <c r="BH473" s="337"/>
      <c r="BI473" s="461"/>
      <c r="BJ473" s="481" t="s">
        <v>449</v>
      </c>
      <c r="BK473" s="482"/>
      <c r="BL473" s="336" t="s">
        <v>152</v>
      </c>
      <c r="BM473" s="337"/>
      <c r="BN473" s="337"/>
      <c r="BO473" s="461"/>
      <c r="CF473" s="91"/>
      <c r="CG473" s="91"/>
      <c r="CJ473" s="91"/>
      <c r="CK473" s="91"/>
      <c r="CN473" s="91"/>
      <c r="CO473" s="91"/>
      <c r="CU473" s="91"/>
      <c r="CY473" s="91"/>
      <c r="DC473" s="91"/>
      <c r="DG473" s="91"/>
    </row>
    <row r="474" spans="2:111" s="60" customFormat="1" ht="18" customHeight="1" x14ac:dyDescent="0.4">
      <c r="C474" s="346"/>
      <c r="D474" s="347"/>
      <c r="E474" s="347"/>
      <c r="F474" s="347"/>
      <c r="G474" s="347"/>
      <c r="H474" s="347"/>
      <c r="I474" s="348"/>
      <c r="J474" s="346"/>
      <c r="K474" s="347"/>
      <c r="L474" s="347"/>
      <c r="M474" s="348"/>
      <c r="N474" s="466"/>
      <c r="O474" s="467"/>
      <c r="P474" s="346"/>
      <c r="Q474" s="347"/>
      <c r="R474" s="347"/>
      <c r="S474" s="348"/>
      <c r="T474" s="477" t="s">
        <v>421</v>
      </c>
      <c r="U474" s="477"/>
      <c r="V474" s="477"/>
      <c r="W474" s="478"/>
      <c r="X474" s="455" t="s">
        <v>188</v>
      </c>
      <c r="Y474" s="455"/>
      <c r="Z474" s="477"/>
      <c r="AA474" s="477"/>
      <c r="AB474" s="479" t="s">
        <v>190</v>
      </c>
      <c r="AC474" s="479"/>
      <c r="AD474" s="479"/>
      <c r="AE474" s="479"/>
      <c r="AF474" s="479"/>
      <c r="AG474" s="474"/>
      <c r="AH474" s="475"/>
      <c r="AI474" s="475"/>
      <c r="AJ474" s="475"/>
      <c r="AK474" s="476"/>
      <c r="AL474" s="346" t="s">
        <v>466</v>
      </c>
      <c r="AM474" s="347"/>
      <c r="AN474" s="347"/>
      <c r="AO474" s="348"/>
      <c r="AP474" s="346" t="s">
        <v>467</v>
      </c>
      <c r="AQ474" s="347"/>
      <c r="AR474" s="347"/>
      <c r="AS474" s="348"/>
      <c r="AT474" s="346"/>
      <c r="AU474" s="347"/>
      <c r="AV474" s="347"/>
      <c r="AW474" s="347"/>
      <c r="AX474" s="348"/>
      <c r="AY474" s="346"/>
      <c r="AZ474" s="347"/>
      <c r="BA474" s="348"/>
      <c r="BB474" s="483"/>
      <c r="BC474" s="486"/>
      <c r="BD474" s="486"/>
      <c r="BE474" s="484"/>
      <c r="BF474" s="338"/>
      <c r="BG474" s="339"/>
      <c r="BH474" s="339"/>
      <c r="BI474" s="462"/>
      <c r="BJ474" s="483"/>
      <c r="BK474" s="484"/>
      <c r="BL474" s="338"/>
      <c r="BM474" s="339"/>
      <c r="BN474" s="339"/>
      <c r="BO474" s="462"/>
      <c r="BS474" s="50" t="s">
        <v>403</v>
      </c>
      <c r="CF474" s="91"/>
      <c r="CG474" s="91"/>
      <c r="CJ474" s="91"/>
      <c r="CK474" s="91"/>
      <c r="CN474" s="91"/>
      <c r="CO474" s="91"/>
      <c r="CU474" s="91"/>
      <c r="CY474" s="91"/>
      <c r="DC474" s="91"/>
      <c r="DG474" s="91"/>
    </row>
    <row r="475" spans="2:111" s="60" customFormat="1" ht="18" customHeight="1" x14ac:dyDescent="0.4">
      <c r="C475" s="321"/>
      <c r="D475" s="321"/>
      <c r="E475" s="321"/>
      <c r="F475" s="321"/>
      <c r="G475" s="321"/>
      <c r="H475" s="321"/>
      <c r="I475" s="321"/>
      <c r="J475" s="312"/>
      <c r="K475" s="313"/>
      <c r="L475" s="313"/>
      <c r="M475" s="79"/>
      <c r="N475" s="412"/>
      <c r="O475" s="412"/>
      <c r="P475" s="413"/>
      <c r="Q475" s="414"/>
      <c r="R475" s="414"/>
      <c r="S475" s="414"/>
      <c r="T475" s="437"/>
      <c r="U475" s="437"/>
      <c r="V475" s="437"/>
      <c r="W475" s="441"/>
      <c r="X475" s="442"/>
      <c r="Y475" s="442"/>
      <c r="Z475" s="437"/>
      <c r="AA475" s="437"/>
      <c r="AB475" s="443">
        <f t="shared" ref="AB475:AB480" si="36">T475+X475</f>
        <v>0</v>
      </c>
      <c r="AC475" s="443"/>
      <c r="AD475" s="443"/>
      <c r="AE475" s="443"/>
      <c r="AF475" s="443"/>
      <c r="AG475" s="432"/>
      <c r="AH475" s="433"/>
      <c r="AI475" s="433"/>
      <c r="AJ475" s="433"/>
      <c r="AK475" s="442"/>
      <c r="AL475" s="437"/>
      <c r="AM475" s="437"/>
      <c r="AN475" s="437"/>
      <c r="AO475" s="437"/>
      <c r="AP475" s="437"/>
      <c r="AQ475" s="437"/>
      <c r="AR475" s="437"/>
      <c r="AS475" s="437"/>
      <c r="AT475" s="438">
        <f t="shared" ref="AT475:AT480" si="37">AB475-AL475-AP475</f>
        <v>0</v>
      </c>
      <c r="AU475" s="439"/>
      <c r="AV475" s="439"/>
      <c r="AW475" s="439"/>
      <c r="AX475" s="440"/>
      <c r="AY475" s="306"/>
      <c r="AZ475" s="307"/>
      <c r="BA475" s="308"/>
      <c r="BB475" s="434"/>
      <c r="BC475" s="435"/>
      <c r="BD475" s="435"/>
      <c r="BE475" s="436"/>
      <c r="BF475" s="434"/>
      <c r="BG475" s="435"/>
      <c r="BH475" s="435"/>
      <c r="BI475" s="436"/>
      <c r="BJ475" s="306"/>
      <c r="BK475" s="308"/>
      <c r="BL475" s="434"/>
      <c r="BM475" s="435"/>
      <c r="BN475" s="435"/>
      <c r="BO475" s="436"/>
      <c r="BS475" s="51">
        <f>IF(P475='リスト（削除不可）'!$H$2,'リスト（削除不可）'!$I$2,IF(P475='リスト（削除不可）'!$H$3,'リスト（削除不可）'!$I$3,'リスト（削除不可）'!$I$4))</f>
        <v>0.8666666666666667</v>
      </c>
      <c r="BT475" s="52">
        <f t="shared" ref="BT475:BT480" si="38">P475*AG475-AL475</f>
        <v>0</v>
      </c>
      <c r="BU475" s="52">
        <f t="shared" ref="BU475:BU480" si="39">(AL475+AP475)*BS475-AL475</f>
        <v>0</v>
      </c>
      <c r="BW475" s="53"/>
      <c r="BY475" s="53"/>
      <c r="CF475" s="91"/>
      <c r="CG475" s="91"/>
      <c r="CJ475" s="91"/>
      <c r="CK475" s="91"/>
      <c r="CN475" s="91"/>
      <c r="CO475" s="91"/>
      <c r="CU475" s="91"/>
      <c r="CY475" s="91"/>
      <c r="DC475" s="91"/>
      <c r="DG475" s="91"/>
    </row>
    <row r="476" spans="2:111" s="60" customFormat="1" ht="18" customHeight="1" x14ac:dyDescent="0.4">
      <c r="C476" s="321"/>
      <c r="D476" s="321"/>
      <c r="E476" s="321"/>
      <c r="F476" s="321"/>
      <c r="G476" s="321"/>
      <c r="H476" s="321"/>
      <c r="I476" s="321"/>
      <c r="J476" s="312"/>
      <c r="K476" s="313"/>
      <c r="L476" s="313"/>
      <c r="M476" s="79"/>
      <c r="N476" s="412"/>
      <c r="O476" s="412"/>
      <c r="P476" s="413"/>
      <c r="Q476" s="414"/>
      <c r="R476" s="414"/>
      <c r="S476" s="414"/>
      <c r="T476" s="437"/>
      <c r="U476" s="437"/>
      <c r="V476" s="437"/>
      <c r="W476" s="441"/>
      <c r="X476" s="442"/>
      <c r="Y476" s="442"/>
      <c r="Z476" s="437"/>
      <c r="AA476" s="437"/>
      <c r="AB476" s="443">
        <f t="shared" si="36"/>
        <v>0</v>
      </c>
      <c r="AC476" s="443"/>
      <c r="AD476" s="443"/>
      <c r="AE476" s="443"/>
      <c r="AF476" s="443"/>
      <c r="AG476" s="432"/>
      <c r="AH476" s="433"/>
      <c r="AI476" s="433"/>
      <c r="AJ476" s="433"/>
      <c r="AK476" s="433"/>
      <c r="AL476" s="437"/>
      <c r="AM476" s="437"/>
      <c r="AN476" s="437"/>
      <c r="AO476" s="437"/>
      <c r="AP476" s="437"/>
      <c r="AQ476" s="437"/>
      <c r="AR476" s="437"/>
      <c r="AS476" s="437"/>
      <c r="AT476" s="438">
        <f t="shared" si="37"/>
        <v>0</v>
      </c>
      <c r="AU476" s="439"/>
      <c r="AV476" s="439"/>
      <c r="AW476" s="439"/>
      <c r="AX476" s="440"/>
      <c r="AY476" s="306"/>
      <c r="AZ476" s="307"/>
      <c r="BA476" s="308"/>
      <c r="BB476" s="434"/>
      <c r="BC476" s="435"/>
      <c r="BD476" s="435"/>
      <c r="BE476" s="436"/>
      <c r="BF476" s="434"/>
      <c r="BG476" s="435"/>
      <c r="BH476" s="435"/>
      <c r="BI476" s="436"/>
      <c r="BJ476" s="306"/>
      <c r="BK476" s="308"/>
      <c r="BL476" s="434"/>
      <c r="BM476" s="435"/>
      <c r="BN476" s="435"/>
      <c r="BO476" s="436"/>
      <c r="BS476" s="51">
        <f>IF(P476='リスト（削除不可）'!$H$2,'リスト（削除不可）'!$I$2,IF(P476='リスト（削除不可）'!$H$3,'リスト（削除不可）'!$I$3,'リスト（削除不可）'!$I$4))</f>
        <v>0.8666666666666667</v>
      </c>
      <c r="BT476" s="52">
        <f t="shared" si="38"/>
        <v>0</v>
      </c>
      <c r="BU476" s="52">
        <f t="shared" si="39"/>
        <v>0</v>
      </c>
      <c r="BW476" s="53"/>
      <c r="BY476" s="53"/>
      <c r="CF476" s="91"/>
      <c r="CG476" s="91"/>
      <c r="CJ476" s="91"/>
      <c r="CK476" s="91"/>
      <c r="CN476" s="91"/>
      <c r="CO476" s="91"/>
      <c r="CU476" s="91"/>
      <c r="CY476" s="91"/>
      <c r="DC476" s="91"/>
      <c r="DG476" s="91"/>
    </row>
    <row r="477" spans="2:111" s="60" customFormat="1" ht="18" customHeight="1" x14ac:dyDescent="0.4">
      <c r="C477" s="321"/>
      <c r="D477" s="321"/>
      <c r="E477" s="321"/>
      <c r="F477" s="321"/>
      <c r="G477" s="321"/>
      <c r="H477" s="321"/>
      <c r="I477" s="321"/>
      <c r="J477" s="312"/>
      <c r="K477" s="313"/>
      <c r="L477" s="313"/>
      <c r="M477" s="79"/>
      <c r="N477" s="412"/>
      <c r="O477" s="412"/>
      <c r="P477" s="413"/>
      <c r="Q477" s="414"/>
      <c r="R477" s="414"/>
      <c r="S477" s="414"/>
      <c r="T477" s="437"/>
      <c r="U477" s="437"/>
      <c r="V477" s="437"/>
      <c r="W477" s="441"/>
      <c r="X477" s="442"/>
      <c r="Y477" s="442"/>
      <c r="Z477" s="437"/>
      <c r="AA477" s="437"/>
      <c r="AB477" s="443">
        <f t="shared" si="36"/>
        <v>0</v>
      </c>
      <c r="AC477" s="443"/>
      <c r="AD477" s="443"/>
      <c r="AE477" s="443"/>
      <c r="AF477" s="443"/>
      <c r="AG477" s="432"/>
      <c r="AH477" s="433"/>
      <c r="AI477" s="433"/>
      <c r="AJ477" s="433"/>
      <c r="AK477" s="433"/>
      <c r="AL477" s="437"/>
      <c r="AM477" s="437"/>
      <c r="AN477" s="437"/>
      <c r="AO477" s="437"/>
      <c r="AP477" s="437"/>
      <c r="AQ477" s="437"/>
      <c r="AR477" s="437"/>
      <c r="AS477" s="437"/>
      <c r="AT477" s="438">
        <f t="shared" si="37"/>
        <v>0</v>
      </c>
      <c r="AU477" s="439"/>
      <c r="AV477" s="439"/>
      <c r="AW477" s="439"/>
      <c r="AX477" s="440"/>
      <c r="AY477" s="306"/>
      <c r="AZ477" s="307"/>
      <c r="BA477" s="308"/>
      <c r="BB477" s="434"/>
      <c r="BC477" s="435"/>
      <c r="BD477" s="435"/>
      <c r="BE477" s="436"/>
      <c r="BF477" s="434"/>
      <c r="BG477" s="435"/>
      <c r="BH477" s="435"/>
      <c r="BI477" s="436"/>
      <c r="BJ477" s="306"/>
      <c r="BK477" s="308"/>
      <c r="BL477" s="434"/>
      <c r="BM477" s="435"/>
      <c r="BN477" s="435"/>
      <c r="BO477" s="436"/>
      <c r="BS477" s="51">
        <f>IF(P477='リスト（削除不可）'!$H$2,'リスト（削除不可）'!$I$2,IF(P477='リスト（削除不可）'!$H$3,'リスト（削除不可）'!$I$3,'リスト（削除不可）'!$I$4))</f>
        <v>0.8666666666666667</v>
      </c>
      <c r="BT477" s="52">
        <f t="shared" si="38"/>
        <v>0</v>
      </c>
      <c r="BU477" s="52">
        <f t="shared" si="39"/>
        <v>0</v>
      </c>
      <c r="BW477" s="53"/>
      <c r="BY477" s="53"/>
      <c r="CF477" s="91"/>
      <c r="CG477" s="91"/>
      <c r="CJ477" s="91"/>
      <c r="CK477" s="91"/>
      <c r="CN477" s="91"/>
      <c r="CO477" s="91"/>
      <c r="CU477" s="91"/>
      <c r="CY477" s="91"/>
      <c r="DC477" s="91"/>
      <c r="DG477" s="91"/>
    </row>
    <row r="478" spans="2:111" s="60" customFormat="1" ht="18" customHeight="1" x14ac:dyDescent="0.4">
      <c r="C478" s="321"/>
      <c r="D478" s="321"/>
      <c r="E478" s="321"/>
      <c r="F478" s="321"/>
      <c r="G478" s="321"/>
      <c r="H478" s="321"/>
      <c r="I478" s="321"/>
      <c r="J478" s="312"/>
      <c r="K478" s="313"/>
      <c r="L478" s="313"/>
      <c r="M478" s="79"/>
      <c r="N478" s="412"/>
      <c r="O478" s="412"/>
      <c r="P478" s="413"/>
      <c r="Q478" s="414"/>
      <c r="R478" s="414"/>
      <c r="S478" s="414"/>
      <c r="T478" s="437"/>
      <c r="U478" s="437"/>
      <c r="V478" s="437"/>
      <c r="W478" s="441"/>
      <c r="X478" s="442"/>
      <c r="Y478" s="442"/>
      <c r="Z478" s="437"/>
      <c r="AA478" s="437"/>
      <c r="AB478" s="443">
        <f t="shared" si="36"/>
        <v>0</v>
      </c>
      <c r="AC478" s="443"/>
      <c r="AD478" s="443"/>
      <c r="AE478" s="443"/>
      <c r="AF478" s="443"/>
      <c r="AG478" s="432"/>
      <c r="AH478" s="433"/>
      <c r="AI478" s="433"/>
      <c r="AJ478" s="433"/>
      <c r="AK478" s="433"/>
      <c r="AL478" s="437"/>
      <c r="AM478" s="437"/>
      <c r="AN478" s="437"/>
      <c r="AO478" s="437"/>
      <c r="AP478" s="437"/>
      <c r="AQ478" s="437"/>
      <c r="AR478" s="437"/>
      <c r="AS478" s="437"/>
      <c r="AT478" s="438">
        <f t="shared" si="37"/>
        <v>0</v>
      </c>
      <c r="AU478" s="439"/>
      <c r="AV478" s="439"/>
      <c r="AW478" s="439"/>
      <c r="AX478" s="440"/>
      <c r="AY478" s="306"/>
      <c r="AZ478" s="307"/>
      <c r="BA478" s="308"/>
      <c r="BB478" s="434"/>
      <c r="BC478" s="435"/>
      <c r="BD478" s="435"/>
      <c r="BE478" s="436"/>
      <c r="BF478" s="434"/>
      <c r="BG478" s="435"/>
      <c r="BH478" s="435"/>
      <c r="BI478" s="436"/>
      <c r="BJ478" s="306"/>
      <c r="BK478" s="308"/>
      <c r="BL478" s="434"/>
      <c r="BM478" s="435"/>
      <c r="BN478" s="435"/>
      <c r="BO478" s="436"/>
      <c r="BS478" s="51">
        <f>IF(P478='リスト（削除不可）'!$H$2,'リスト（削除不可）'!$I$2,IF(P478='リスト（削除不可）'!$H$3,'リスト（削除不可）'!$I$3,'リスト（削除不可）'!$I$4))</f>
        <v>0.8666666666666667</v>
      </c>
      <c r="BT478" s="52">
        <f t="shared" si="38"/>
        <v>0</v>
      </c>
      <c r="BU478" s="52">
        <f t="shared" si="39"/>
        <v>0</v>
      </c>
      <c r="BW478" s="53"/>
      <c r="BY478" s="53"/>
      <c r="CF478" s="91"/>
      <c r="CG478" s="91"/>
      <c r="CJ478" s="91"/>
      <c r="CK478" s="91"/>
      <c r="CN478" s="91"/>
      <c r="CO478" s="91"/>
      <c r="CU478" s="91"/>
      <c r="CY478" s="91"/>
      <c r="DC478" s="91"/>
      <c r="DG478" s="91"/>
    </row>
    <row r="479" spans="2:111" s="60" customFormat="1" ht="18" customHeight="1" x14ac:dyDescent="0.4">
      <c r="C479" s="321"/>
      <c r="D479" s="321"/>
      <c r="E479" s="321"/>
      <c r="F479" s="321"/>
      <c r="G479" s="321"/>
      <c r="H479" s="321"/>
      <c r="I479" s="321"/>
      <c r="J479" s="312"/>
      <c r="K479" s="313"/>
      <c r="L479" s="313"/>
      <c r="M479" s="79"/>
      <c r="N479" s="412"/>
      <c r="O479" s="412"/>
      <c r="P479" s="413"/>
      <c r="Q479" s="414"/>
      <c r="R479" s="414"/>
      <c r="S479" s="414"/>
      <c r="T479" s="437"/>
      <c r="U479" s="437"/>
      <c r="V479" s="437"/>
      <c r="W479" s="441"/>
      <c r="X479" s="442"/>
      <c r="Y479" s="442"/>
      <c r="Z479" s="437"/>
      <c r="AA479" s="437"/>
      <c r="AB479" s="443">
        <f t="shared" si="36"/>
        <v>0</v>
      </c>
      <c r="AC479" s="443"/>
      <c r="AD479" s="443"/>
      <c r="AE479" s="443"/>
      <c r="AF479" s="443"/>
      <c r="AG479" s="432"/>
      <c r="AH479" s="433"/>
      <c r="AI479" s="433"/>
      <c r="AJ479" s="433"/>
      <c r="AK479" s="433"/>
      <c r="AL479" s="437"/>
      <c r="AM479" s="437"/>
      <c r="AN479" s="437"/>
      <c r="AO479" s="437"/>
      <c r="AP479" s="437"/>
      <c r="AQ479" s="437"/>
      <c r="AR479" s="437"/>
      <c r="AS479" s="437"/>
      <c r="AT479" s="438">
        <f t="shared" si="37"/>
        <v>0</v>
      </c>
      <c r="AU479" s="439"/>
      <c r="AV479" s="439"/>
      <c r="AW479" s="439"/>
      <c r="AX479" s="440"/>
      <c r="AY479" s="306"/>
      <c r="AZ479" s="307"/>
      <c r="BA479" s="308"/>
      <c r="BB479" s="434"/>
      <c r="BC479" s="435"/>
      <c r="BD479" s="435"/>
      <c r="BE479" s="436"/>
      <c r="BF479" s="434"/>
      <c r="BG479" s="435"/>
      <c r="BH479" s="435"/>
      <c r="BI479" s="436"/>
      <c r="BJ479" s="306"/>
      <c r="BK479" s="308"/>
      <c r="BL479" s="434"/>
      <c r="BM479" s="435"/>
      <c r="BN479" s="435"/>
      <c r="BO479" s="436"/>
      <c r="BS479" s="51">
        <f>IF(P479='リスト（削除不可）'!$H$2,'リスト（削除不可）'!$I$2,IF(P479='リスト（削除不可）'!$H$3,'リスト（削除不可）'!$I$3,'リスト（削除不可）'!$I$4))</f>
        <v>0.8666666666666667</v>
      </c>
      <c r="BT479" s="52">
        <f t="shared" si="38"/>
        <v>0</v>
      </c>
      <c r="BU479" s="52">
        <f t="shared" si="39"/>
        <v>0</v>
      </c>
      <c r="BW479" s="53"/>
      <c r="BY479" s="53"/>
      <c r="CF479" s="91"/>
      <c r="CG479" s="91"/>
      <c r="CJ479" s="91"/>
      <c r="CK479" s="91"/>
      <c r="CN479" s="91"/>
      <c r="CO479" s="91"/>
      <c r="CU479" s="91"/>
      <c r="CY479" s="91"/>
      <c r="DC479" s="91"/>
      <c r="DG479" s="91"/>
    </row>
    <row r="480" spans="2:111" s="60" customFormat="1" ht="18" customHeight="1" thickBot="1" x14ac:dyDescent="0.45">
      <c r="C480" s="422"/>
      <c r="D480" s="422"/>
      <c r="E480" s="422"/>
      <c r="F480" s="422"/>
      <c r="G480" s="422"/>
      <c r="H480" s="422"/>
      <c r="I480" s="422"/>
      <c r="J480" s="428"/>
      <c r="K480" s="429"/>
      <c r="L480" s="429"/>
      <c r="M480" s="80"/>
      <c r="N480" s="423"/>
      <c r="O480" s="423"/>
      <c r="P480" s="424"/>
      <c r="Q480" s="425"/>
      <c r="R480" s="425"/>
      <c r="S480" s="426"/>
      <c r="T480" s="405"/>
      <c r="U480" s="405"/>
      <c r="V480" s="405"/>
      <c r="W480" s="427"/>
      <c r="X480" s="420"/>
      <c r="Y480" s="420"/>
      <c r="Z480" s="405"/>
      <c r="AA480" s="405"/>
      <c r="AB480" s="421">
        <f t="shared" si="36"/>
        <v>0</v>
      </c>
      <c r="AC480" s="421"/>
      <c r="AD480" s="421"/>
      <c r="AE480" s="421"/>
      <c r="AF480" s="421"/>
      <c r="AG480" s="56"/>
      <c r="AH480" s="57"/>
      <c r="AI480" s="57"/>
      <c r="AJ480" s="90"/>
      <c r="AK480" s="57"/>
      <c r="AL480" s="405"/>
      <c r="AM480" s="405"/>
      <c r="AN480" s="405"/>
      <c r="AO480" s="405"/>
      <c r="AP480" s="405"/>
      <c r="AQ480" s="405"/>
      <c r="AR480" s="405"/>
      <c r="AS480" s="405"/>
      <c r="AT480" s="406">
        <f t="shared" si="37"/>
        <v>0</v>
      </c>
      <c r="AU480" s="407"/>
      <c r="AV480" s="407"/>
      <c r="AW480" s="407"/>
      <c r="AX480" s="408"/>
      <c r="AY480" s="409"/>
      <c r="AZ480" s="410"/>
      <c r="BA480" s="411"/>
      <c r="BB480" s="402"/>
      <c r="BC480" s="403"/>
      <c r="BD480" s="403"/>
      <c r="BE480" s="404"/>
      <c r="BF480" s="402"/>
      <c r="BG480" s="403"/>
      <c r="BH480" s="403"/>
      <c r="BI480" s="404"/>
      <c r="BJ480" s="409"/>
      <c r="BK480" s="411"/>
      <c r="BL480" s="402"/>
      <c r="BM480" s="403"/>
      <c r="BN480" s="403"/>
      <c r="BO480" s="404"/>
      <c r="BS480" s="51">
        <f>IF(P480='リスト（削除不可）'!$H$2,'リスト（削除不可）'!$I$2,IF(P480='リスト（削除不可）'!$H$3,'リスト（削除不可）'!$I$3,'リスト（削除不可）'!$I$4))</f>
        <v>0.8666666666666667</v>
      </c>
      <c r="BT480" s="52">
        <f t="shared" si="38"/>
        <v>0</v>
      </c>
      <c r="BU480" s="52">
        <f t="shared" si="39"/>
        <v>0</v>
      </c>
      <c r="BW480" s="53"/>
      <c r="BY480" s="53"/>
      <c r="CF480" s="91"/>
      <c r="CG480" s="91"/>
      <c r="CJ480" s="91"/>
      <c r="CK480" s="91"/>
      <c r="CN480" s="91"/>
      <c r="CO480" s="91"/>
      <c r="CU480" s="91"/>
      <c r="CY480" s="91"/>
      <c r="DC480" s="91"/>
      <c r="DG480" s="91"/>
    </row>
    <row r="481" spans="1:111" s="60" customFormat="1" ht="18" customHeight="1" thickTop="1" x14ac:dyDescent="0.4">
      <c r="C481" s="399" t="s">
        <v>8</v>
      </c>
      <c r="D481" s="400"/>
      <c r="E481" s="400"/>
      <c r="F481" s="400"/>
      <c r="G481" s="400"/>
      <c r="H481" s="400"/>
      <c r="I481" s="400"/>
      <c r="J481" s="400"/>
      <c r="K481" s="400"/>
      <c r="L481" s="400"/>
      <c r="M481" s="400"/>
      <c r="N481" s="400"/>
      <c r="O481" s="400"/>
      <c r="P481" s="400"/>
      <c r="Q481" s="400"/>
      <c r="R481" s="400"/>
      <c r="S481" s="401"/>
      <c r="T481" s="415">
        <f>SUM(T475:W480)</f>
        <v>0</v>
      </c>
      <c r="U481" s="415"/>
      <c r="V481" s="416"/>
      <c r="W481" s="417"/>
      <c r="X481" s="418">
        <f>SUM(X475:AA480)</f>
        <v>0</v>
      </c>
      <c r="Y481" s="419"/>
      <c r="Z481" s="416"/>
      <c r="AA481" s="416"/>
      <c r="AB481" s="415">
        <f>SUM(AB475:AB480)</f>
        <v>0</v>
      </c>
      <c r="AC481" s="415"/>
      <c r="AD481" s="415"/>
      <c r="AE481" s="416"/>
      <c r="AF481" s="416"/>
      <c r="AG481" s="395">
        <f>SUM(AG474:AK480)</f>
        <v>0</v>
      </c>
      <c r="AH481" s="396"/>
      <c r="AI481" s="396"/>
      <c r="AJ481" s="396"/>
      <c r="AK481" s="396"/>
      <c r="AL481" s="397">
        <f>SUM(AL474:AO480)</f>
        <v>0</v>
      </c>
      <c r="AM481" s="397"/>
      <c r="AN481" s="397"/>
      <c r="AO481" s="397"/>
      <c r="AP481" s="397">
        <f>SUM(AP474:AS480)</f>
        <v>0</v>
      </c>
      <c r="AQ481" s="397"/>
      <c r="AR481" s="397"/>
      <c r="AS481" s="397"/>
      <c r="AT481" s="396">
        <f>SUM(AT474:AX480)</f>
        <v>0</v>
      </c>
      <c r="AU481" s="396"/>
      <c r="AV481" s="396"/>
      <c r="AW481" s="396"/>
      <c r="AX481" s="398"/>
      <c r="AY481" s="399"/>
      <c r="AZ481" s="400"/>
      <c r="BA481" s="401"/>
      <c r="BB481" s="399"/>
      <c r="BC481" s="400"/>
      <c r="BD481" s="400"/>
      <c r="BE481" s="401"/>
      <c r="BF481" s="399"/>
      <c r="BG481" s="400"/>
      <c r="BH481" s="400"/>
      <c r="BI481" s="401"/>
      <c r="BJ481" s="430"/>
      <c r="BK481" s="431"/>
      <c r="BL481" s="399"/>
      <c r="BM481" s="400"/>
      <c r="BN481" s="400"/>
      <c r="BO481" s="401"/>
      <c r="BS481" s="49"/>
      <c r="BW481" s="53"/>
      <c r="BY481" s="53"/>
      <c r="CF481" s="91"/>
      <c r="CG481" s="91"/>
      <c r="CJ481" s="91"/>
      <c r="CK481" s="91"/>
      <c r="CN481" s="91"/>
      <c r="CO481" s="91"/>
      <c r="CU481" s="91"/>
      <c r="CY481" s="91"/>
      <c r="DC481" s="91"/>
      <c r="DG481" s="91"/>
    </row>
    <row r="482" spans="1:111" s="60" customFormat="1" ht="18" customHeight="1" x14ac:dyDescent="0.4">
      <c r="C482" s="60" t="s">
        <v>432</v>
      </c>
      <c r="D482" s="60" t="s">
        <v>433</v>
      </c>
      <c r="T482" s="2"/>
      <c r="U482" s="2"/>
      <c r="V482" s="2"/>
      <c r="W482" s="2"/>
      <c r="X482" s="2"/>
      <c r="Y482" s="2"/>
      <c r="Z482" s="2"/>
      <c r="AA482" s="2"/>
      <c r="AB482" s="2"/>
      <c r="AC482" s="2"/>
      <c r="AD482" s="2"/>
      <c r="AE482" s="2"/>
      <c r="AF482" s="2"/>
      <c r="AG482" s="2"/>
      <c r="AH482" s="2"/>
      <c r="AI482" s="2"/>
      <c r="BS482" s="394" t="s">
        <v>408</v>
      </c>
      <c r="BT482" s="394"/>
      <c r="BU482" s="61" t="e">
        <f>BV483</f>
        <v>#DIV/0!</v>
      </c>
      <c r="CF482" s="91"/>
      <c r="CG482" s="91"/>
      <c r="CJ482" s="91"/>
      <c r="CK482" s="91"/>
      <c r="CN482" s="91"/>
      <c r="CO482" s="91"/>
      <c r="CU482" s="91"/>
      <c r="CY482" s="91"/>
      <c r="DC482" s="91"/>
      <c r="DG482" s="91"/>
    </row>
    <row r="483" spans="1:111" s="60" customFormat="1" ht="18" customHeight="1" x14ac:dyDescent="0.4">
      <c r="A483" s="5"/>
      <c r="B483" s="5"/>
      <c r="C483" s="5" t="s">
        <v>432</v>
      </c>
      <c r="D483" s="5" t="s">
        <v>461</v>
      </c>
      <c r="E483" s="5"/>
      <c r="F483" s="5"/>
      <c r="G483" s="5"/>
      <c r="H483" s="5"/>
      <c r="I483" s="5"/>
      <c r="J483" s="5"/>
      <c r="K483" s="5"/>
      <c r="L483" s="5"/>
      <c r="M483" s="5"/>
      <c r="N483" s="5"/>
      <c r="O483" s="5"/>
      <c r="P483" s="5"/>
      <c r="Q483" s="5"/>
      <c r="R483" s="5"/>
      <c r="S483" s="5"/>
      <c r="T483" s="40"/>
      <c r="U483" s="40"/>
      <c r="V483" s="40"/>
      <c r="W483" s="40"/>
      <c r="X483" s="40"/>
      <c r="Y483" s="40"/>
      <c r="Z483" s="40"/>
      <c r="AA483" s="40"/>
      <c r="AB483" s="40"/>
      <c r="AC483" s="40"/>
      <c r="AD483" s="40"/>
      <c r="AE483" s="40"/>
      <c r="AF483" s="40"/>
      <c r="AG483" s="40"/>
      <c r="AH483" s="40"/>
      <c r="AI483" s="40"/>
      <c r="AJ483" s="5"/>
      <c r="AK483" s="5"/>
      <c r="AL483" s="5"/>
      <c r="AM483" s="5"/>
      <c r="AN483" s="5"/>
      <c r="AO483" s="5"/>
      <c r="AP483" s="5"/>
      <c r="AQ483" s="5"/>
      <c r="AR483" s="5"/>
      <c r="AS483" s="5"/>
      <c r="BT483" s="52">
        <f>INT(AB481*10/110)</f>
        <v>0</v>
      </c>
      <c r="BU483" s="52" t="e">
        <f>AL481/(AB481-X481)</f>
        <v>#DIV/0!</v>
      </c>
      <c r="BV483" s="52" t="e">
        <f>INT(BT483*BU483)</f>
        <v>#DIV/0!</v>
      </c>
      <c r="CF483" s="91"/>
      <c r="CG483" s="91"/>
      <c r="CJ483" s="91"/>
      <c r="CK483" s="91"/>
      <c r="CN483" s="91"/>
      <c r="CO483" s="91"/>
      <c r="CU483" s="91"/>
      <c r="CY483" s="91"/>
      <c r="DC483" s="91"/>
      <c r="DG483" s="91"/>
    </row>
    <row r="484" spans="1:111" s="91" customFormat="1" ht="18" customHeight="1" x14ac:dyDescent="0.4">
      <c r="A484" s="92"/>
      <c r="B484" s="92"/>
      <c r="C484" s="87" t="s">
        <v>432</v>
      </c>
      <c r="D484" s="92" t="s">
        <v>470</v>
      </c>
      <c r="E484" s="92"/>
      <c r="F484" s="92"/>
      <c r="G484" s="92"/>
      <c r="H484" s="92"/>
      <c r="I484" s="92"/>
      <c r="J484" s="92"/>
      <c r="K484" s="92"/>
      <c r="L484" s="92"/>
      <c r="M484" s="92"/>
      <c r="N484" s="92"/>
      <c r="O484" s="92"/>
      <c r="P484" s="92"/>
      <c r="Q484" s="92"/>
      <c r="R484" s="92"/>
      <c r="S484" s="92"/>
      <c r="T484" s="94"/>
      <c r="U484" s="94"/>
      <c r="V484" s="94"/>
      <c r="W484" s="94"/>
      <c r="X484" s="94"/>
      <c r="Y484" s="94"/>
      <c r="Z484" s="94"/>
      <c r="AA484" s="94"/>
      <c r="AB484" s="94"/>
      <c r="AC484" s="94"/>
      <c r="AD484" s="94"/>
      <c r="AE484" s="94"/>
      <c r="AF484" s="94"/>
      <c r="AG484" s="94"/>
      <c r="AH484" s="94"/>
      <c r="AI484" s="94"/>
      <c r="AJ484" s="92"/>
      <c r="AK484" s="92"/>
      <c r="AL484" s="92"/>
      <c r="AM484" s="92"/>
      <c r="AN484" s="92"/>
      <c r="AO484" s="92"/>
      <c r="AP484" s="92"/>
      <c r="AQ484" s="92"/>
      <c r="AR484" s="92"/>
      <c r="AS484" s="92"/>
      <c r="BT484" s="93"/>
      <c r="BU484" s="93"/>
      <c r="BV484" s="93"/>
    </row>
    <row r="485" spans="1:111" s="91" customFormat="1" ht="18" customHeight="1" x14ac:dyDescent="0.4">
      <c r="A485" s="92"/>
      <c r="B485" s="92"/>
      <c r="C485" s="87"/>
      <c r="D485" s="92" t="s">
        <v>468</v>
      </c>
      <c r="E485" s="92"/>
      <c r="F485" s="92"/>
      <c r="G485" s="92"/>
      <c r="H485" s="92"/>
      <c r="I485" s="92"/>
      <c r="J485" s="92"/>
      <c r="K485" s="92"/>
      <c r="L485" s="92"/>
      <c r="M485" s="92"/>
      <c r="N485" s="92"/>
      <c r="O485" s="92"/>
      <c r="P485" s="92"/>
      <c r="Q485" s="92"/>
      <c r="R485" s="92"/>
      <c r="S485" s="92"/>
      <c r="T485" s="94"/>
      <c r="U485" s="94"/>
      <c r="V485" s="94"/>
      <c r="W485" s="94"/>
      <c r="X485" s="94"/>
      <c r="Y485" s="94"/>
      <c r="Z485" s="94"/>
      <c r="AA485" s="94"/>
      <c r="AB485" s="94"/>
      <c r="AC485" s="94"/>
      <c r="AD485" s="94"/>
      <c r="AE485" s="94"/>
      <c r="AF485" s="94"/>
      <c r="AG485" s="94"/>
      <c r="AH485" s="94"/>
      <c r="AI485" s="94"/>
      <c r="AJ485" s="92"/>
      <c r="AK485" s="92"/>
      <c r="AL485" s="92"/>
      <c r="AM485" s="92"/>
      <c r="AN485" s="92"/>
      <c r="AO485" s="92"/>
      <c r="AP485" s="92"/>
      <c r="AQ485" s="92"/>
      <c r="AR485" s="92"/>
      <c r="AS485" s="92"/>
      <c r="BT485" s="93"/>
      <c r="BU485" s="93"/>
      <c r="BV485" s="93"/>
    </row>
    <row r="486" spans="1:111" s="60" customFormat="1" ht="18" customHeight="1" x14ac:dyDescent="0.4">
      <c r="A486" s="5"/>
      <c r="B486" s="5"/>
      <c r="C486" s="92" t="s">
        <v>432</v>
      </c>
      <c r="D486" s="92" t="s">
        <v>434</v>
      </c>
      <c r="E486" s="92"/>
      <c r="F486" s="92"/>
      <c r="G486" s="92"/>
      <c r="H486" s="92"/>
      <c r="I486" s="92"/>
      <c r="J486" s="92"/>
      <c r="K486" s="92"/>
      <c r="L486" s="92"/>
      <c r="M486" s="92"/>
      <c r="N486" s="92"/>
      <c r="O486" s="92"/>
      <c r="P486" s="5"/>
      <c r="Q486" s="5"/>
      <c r="R486" s="5"/>
      <c r="S486" s="5"/>
      <c r="T486" s="40"/>
      <c r="U486" s="40"/>
      <c r="V486" s="40"/>
      <c r="W486" s="40"/>
      <c r="X486" s="40"/>
      <c r="Y486" s="40"/>
      <c r="Z486" s="5"/>
      <c r="AA486" s="5"/>
      <c r="AB486" s="5"/>
      <c r="AC486" s="5"/>
      <c r="AD486" s="5"/>
      <c r="AE486" s="5"/>
      <c r="AF486" s="5"/>
      <c r="AG486" s="5"/>
      <c r="AH486" s="5"/>
      <c r="AI486" s="5"/>
      <c r="AJ486" s="5"/>
      <c r="AK486" s="5"/>
      <c r="AL486" s="5"/>
      <c r="AM486" s="5"/>
      <c r="AN486" s="5"/>
      <c r="AO486" s="5"/>
      <c r="AP486" s="5"/>
      <c r="AQ486" s="5"/>
      <c r="AR486" s="5"/>
      <c r="AS486" s="5"/>
      <c r="CF486" s="91"/>
      <c r="CG486" s="91"/>
      <c r="CJ486" s="91"/>
      <c r="CK486" s="91"/>
      <c r="CN486" s="91"/>
      <c r="CO486" s="91"/>
      <c r="CU486" s="91"/>
      <c r="CY486" s="91"/>
      <c r="DC486" s="91"/>
      <c r="DG486" s="91"/>
    </row>
    <row r="487" spans="1:111" s="60" customFormat="1" ht="18" customHeight="1" x14ac:dyDescent="0.4">
      <c r="A487" s="5"/>
      <c r="B487" s="5"/>
      <c r="C487" s="92" t="s">
        <v>432</v>
      </c>
      <c r="D487" s="92" t="s">
        <v>435</v>
      </c>
      <c r="E487" s="92"/>
      <c r="F487" s="92"/>
      <c r="G487" s="92"/>
      <c r="H487" s="92"/>
      <c r="I487" s="92"/>
      <c r="J487" s="92"/>
      <c r="K487" s="92"/>
      <c r="L487" s="92"/>
      <c r="M487" s="92"/>
      <c r="N487" s="92"/>
      <c r="O487" s="92"/>
      <c r="P487" s="5"/>
      <c r="Q487" s="5"/>
      <c r="R487" s="5"/>
      <c r="S487" s="5"/>
      <c r="T487" s="40"/>
      <c r="U487" s="40"/>
      <c r="V487" s="40"/>
      <c r="W487" s="40"/>
      <c r="X487" s="40"/>
      <c r="Y487" s="40"/>
      <c r="Z487" s="5"/>
      <c r="AA487" s="5"/>
      <c r="AB487" s="5"/>
      <c r="AC487" s="5"/>
      <c r="AD487" s="5"/>
      <c r="AE487" s="5"/>
      <c r="AF487" s="5"/>
      <c r="AG487" s="5"/>
      <c r="AH487" s="5"/>
      <c r="AI487" s="5"/>
      <c r="AJ487" s="5"/>
      <c r="AK487" s="5"/>
      <c r="AL487" s="5"/>
      <c r="AM487" s="5"/>
      <c r="AN487" s="5"/>
      <c r="AO487" s="5"/>
      <c r="AP487" s="5"/>
      <c r="AQ487" s="5"/>
      <c r="AR487" s="5"/>
      <c r="AS487" s="5"/>
      <c r="CF487" s="91"/>
      <c r="CG487" s="91"/>
      <c r="CJ487" s="91"/>
      <c r="CK487" s="91"/>
      <c r="CN487" s="91"/>
      <c r="CO487" s="91"/>
      <c r="CU487" s="91"/>
      <c r="CY487" s="91"/>
      <c r="DC487" s="91"/>
      <c r="DG487" s="91"/>
    </row>
    <row r="488" spans="1:111" s="60" customFormat="1" ht="18" customHeight="1" x14ac:dyDescent="0.4">
      <c r="A488" s="5"/>
      <c r="B488" s="5"/>
      <c r="C488" s="92"/>
      <c r="D488" s="92" t="s">
        <v>436</v>
      </c>
      <c r="E488" s="92"/>
      <c r="F488" s="92"/>
      <c r="G488" s="92"/>
      <c r="H488" s="92"/>
      <c r="I488" s="92"/>
      <c r="J488" s="92"/>
      <c r="K488" s="92"/>
      <c r="L488" s="92"/>
      <c r="M488" s="92"/>
      <c r="N488" s="92"/>
      <c r="O488" s="92"/>
      <c r="P488" s="5"/>
      <c r="Q488" s="5"/>
      <c r="R488" s="5"/>
      <c r="S488" s="5"/>
      <c r="T488" s="40"/>
      <c r="U488" s="40"/>
      <c r="V488" s="40"/>
      <c r="W488" s="40"/>
      <c r="X488" s="40"/>
      <c r="Y488" s="40"/>
      <c r="Z488" s="5"/>
      <c r="AA488" s="5"/>
      <c r="AB488" s="5"/>
      <c r="AC488" s="5"/>
      <c r="AD488" s="5"/>
      <c r="AE488" s="5"/>
      <c r="AF488" s="5"/>
      <c r="AG488" s="5"/>
      <c r="AH488" s="5"/>
      <c r="AI488" s="5"/>
      <c r="AJ488" s="5"/>
      <c r="AK488" s="5"/>
      <c r="AL488" s="5"/>
      <c r="AM488" s="5"/>
      <c r="AN488" s="5"/>
      <c r="AO488" s="5"/>
      <c r="AP488" s="5"/>
      <c r="AQ488" s="5"/>
      <c r="AR488" s="5"/>
      <c r="AS488" s="5"/>
      <c r="CF488" s="91"/>
      <c r="CG488" s="91"/>
      <c r="CJ488" s="91"/>
      <c r="CK488" s="91"/>
      <c r="CN488" s="91"/>
      <c r="CO488" s="91"/>
      <c r="CU488" s="91"/>
      <c r="CY488" s="91"/>
      <c r="DC488" s="91"/>
      <c r="DG488" s="91"/>
    </row>
    <row r="489" spans="1:111" ht="18" customHeight="1" x14ac:dyDescent="0.4"/>
    <row r="490" spans="1:111" ht="18" customHeight="1" x14ac:dyDescent="0.4"/>
    <row r="491" spans="1:111" ht="18" customHeight="1" x14ac:dyDescent="0.4"/>
    <row r="492" spans="1:111" ht="18" customHeight="1" x14ac:dyDescent="0.4"/>
    <row r="493" spans="1:111" ht="18" customHeight="1" x14ac:dyDescent="0.4"/>
    <row r="494" spans="1:111" ht="18" customHeight="1" x14ac:dyDescent="0.4"/>
    <row r="495" spans="1:111" ht="18" customHeight="1" x14ac:dyDescent="0.4"/>
    <row r="496" spans="1:111"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sheetData>
  <dataConsolidate/>
  <mergeCells count="1872">
    <mergeCell ref="N348:U348"/>
    <mergeCell ref="V348:AO348"/>
    <mergeCell ref="N396:U396"/>
    <mergeCell ref="V396:AO396"/>
    <mergeCell ref="N445:U445"/>
    <mergeCell ref="V445:AO445"/>
    <mergeCell ref="N5:U5"/>
    <mergeCell ref="V5:AO5"/>
    <mergeCell ref="N54:U54"/>
    <mergeCell ref="V54:AO54"/>
    <mergeCell ref="N103:U103"/>
    <mergeCell ref="V103:AO103"/>
    <mergeCell ref="N152:U152"/>
    <mergeCell ref="V152:AO152"/>
    <mergeCell ref="N201:U201"/>
    <mergeCell ref="V201:AO201"/>
    <mergeCell ref="N250:U250"/>
    <mergeCell ref="V250:AO250"/>
    <mergeCell ref="N299:U299"/>
    <mergeCell ref="V299:AO299"/>
    <mergeCell ref="AB38:AF38"/>
    <mergeCell ref="AB39:AF39"/>
    <mergeCell ref="AB41:AF41"/>
    <mergeCell ref="AG41:AK41"/>
    <mergeCell ref="AL41:AO41"/>
    <mergeCell ref="AL40:AO40"/>
    <mergeCell ref="C41:S41"/>
    <mergeCell ref="C33:I34"/>
    <mergeCell ref="J33:M34"/>
    <mergeCell ref="N33:O34"/>
    <mergeCell ref="C36:I36"/>
    <mergeCell ref="J35:L35"/>
    <mergeCell ref="AP5:BL5"/>
    <mergeCell ref="AP54:BL54"/>
    <mergeCell ref="AP103:BL103"/>
    <mergeCell ref="AP152:BL152"/>
    <mergeCell ref="AP201:BL201"/>
    <mergeCell ref="AP250:BL250"/>
    <mergeCell ref="AP299:BL299"/>
    <mergeCell ref="AP348:BL348"/>
    <mergeCell ref="AP396:BL396"/>
    <mergeCell ref="T40:W40"/>
    <mergeCell ref="X40:AA40"/>
    <mergeCell ref="AT41:AX41"/>
    <mergeCell ref="AT40:AX40"/>
    <mergeCell ref="AT39:AX39"/>
    <mergeCell ref="X39:AA39"/>
    <mergeCell ref="T38:W38"/>
    <mergeCell ref="T39:W39"/>
    <mergeCell ref="X38:AA38"/>
    <mergeCell ref="AL39:AO39"/>
    <mergeCell ref="AL38:AO38"/>
    <mergeCell ref="AP41:AS41"/>
    <mergeCell ref="X37:AA37"/>
    <mergeCell ref="T41:W41"/>
    <mergeCell ref="X41:AA41"/>
    <mergeCell ref="AP37:AS37"/>
    <mergeCell ref="AP40:AS40"/>
    <mergeCell ref="AP39:AS39"/>
    <mergeCell ref="AP38:AS38"/>
    <mergeCell ref="AG38:AK38"/>
    <mergeCell ref="AG37:AK37"/>
    <mergeCell ref="T37:W37"/>
    <mergeCell ref="AB40:AF40"/>
    <mergeCell ref="BS42:BT42"/>
    <mergeCell ref="BF33:BI34"/>
    <mergeCell ref="AY35:BA35"/>
    <mergeCell ref="AY36:BA36"/>
    <mergeCell ref="AY37:BA37"/>
    <mergeCell ref="AY38:BA38"/>
    <mergeCell ref="AT38:AX38"/>
    <mergeCell ref="BF39:BI39"/>
    <mergeCell ref="BF40:BI40"/>
    <mergeCell ref="AY39:BA39"/>
    <mergeCell ref="BB39:BE39"/>
    <mergeCell ref="BJ41:BK41"/>
    <mergeCell ref="AY33:BA34"/>
    <mergeCell ref="BB33:BE34"/>
    <mergeCell ref="BB35:BE35"/>
    <mergeCell ref="BF37:BI37"/>
    <mergeCell ref="BF36:BI36"/>
    <mergeCell ref="BB41:BE41"/>
    <mergeCell ref="BB38:BE38"/>
    <mergeCell ref="AT37:AX37"/>
    <mergeCell ref="BJ37:BK37"/>
    <mergeCell ref="BF35:BI35"/>
    <mergeCell ref="BB36:BE36"/>
    <mergeCell ref="BB37:BE37"/>
    <mergeCell ref="BB40:BE40"/>
    <mergeCell ref="AY40:BA40"/>
    <mergeCell ref="AY41:BA41"/>
    <mergeCell ref="BL40:BO40"/>
    <mergeCell ref="BL41:BO41"/>
    <mergeCell ref="BJ38:BK38"/>
    <mergeCell ref="BJ39:BK39"/>
    <mergeCell ref="BJ40:BK40"/>
    <mergeCell ref="J36:L36"/>
    <mergeCell ref="J37:L37"/>
    <mergeCell ref="J38:L38"/>
    <mergeCell ref="J39:L39"/>
    <mergeCell ref="J40:L40"/>
    <mergeCell ref="C35:I35"/>
    <mergeCell ref="N35:O35"/>
    <mergeCell ref="P35:S35"/>
    <mergeCell ref="C40:I40"/>
    <mergeCell ref="N40:O40"/>
    <mergeCell ref="P40:S40"/>
    <mergeCell ref="C39:I39"/>
    <mergeCell ref="N39:O39"/>
    <mergeCell ref="P39:S39"/>
    <mergeCell ref="C38:I38"/>
    <mergeCell ref="N38:O38"/>
    <mergeCell ref="P38:S38"/>
    <mergeCell ref="C37:I37"/>
    <mergeCell ref="U7:Y7"/>
    <mergeCell ref="Z7:AB7"/>
    <mergeCell ref="Q11:Z11"/>
    <mergeCell ref="AA11:AG11"/>
    <mergeCell ref="AD7:AH7"/>
    <mergeCell ref="AI7:AT7"/>
    <mergeCell ref="C14:N15"/>
    <mergeCell ref="O14:Z15"/>
    <mergeCell ref="N37:O37"/>
    <mergeCell ref="P37:S37"/>
    <mergeCell ref="N36:O36"/>
    <mergeCell ref="P36:S36"/>
    <mergeCell ref="P33:S34"/>
    <mergeCell ref="AL37:AO37"/>
    <mergeCell ref="AL35:AO35"/>
    <mergeCell ref="AA21:AD21"/>
    <mergeCell ref="AE21:AG21"/>
    <mergeCell ref="C16:N16"/>
    <mergeCell ref="O16:Z16"/>
    <mergeCell ref="AA28:AH29"/>
    <mergeCell ref="C19:J19"/>
    <mergeCell ref="C21:J21"/>
    <mergeCell ref="AA26:AH27"/>
    <mergeCell ref="AE20:AG20"/>
    <mergeCell ref="AB34:AF34"/>
    <mergeCell ref="AI12:AP12"/>
    <mergeCell ref="AI11:AP11"/>
    <mergeCell ref="AL20:AN20"/>
    <mergeCell ref="AH19:AN19"/>
    <mergeCell ref="AI26:AO27"/>
    <mergeCell ref="AB36:AF36"/>
    <mergeCell ref="AL36:AO36"/>
    <mergeCell ref="B3:F3"/>
    <mergeCell ref="G3:N3"/>
    <mergeCell ref="B7:F7"/>
    <mergeCell ref="G7:N7"/>
    <mergeCell ref="P7:T7"/>
    <mergeCell ref="P3:T3"/>
    <mergeCell ref="T35:W35"/>
    <mergeCell ref="T36:W36"/>
    <mergeCell ref="X36:AA36"/>
    <mergeCell ref="T34:W34"/>
    <mergeCell ref="X35:AA35"/>
    <mergeCell ref="T33:AF33"/>
    <mergeCell ref="C28:J29"/>
    <mergeCell ref="K28:P29"/>
    <mergeCell ref="Q28:R29"/>
    <mergeCell ref="S28:X29"/>
    <mergeCell ref="Y28:Z29"/>
    <mergeCell ref="AA19:AG19"/>
    <mergeCell ref="AG35:AK35"/>
    <mergeCell ref="C12:L12"/>
    <mergeCell ref="C11:L11"/>
    <mergeCell ref="N11:P12"/>
    <mergeCell ref="C26:J27"/>
    <mergeCell ref="C20:J20"/>
    <mergeCell ref="K27:R27"/>
    <mergeCell ref="S27:Z27"/>
    <mergeCell ref="K26:Z26"/>
    <mergeCell ref="Q12:Z12"/>
    <mergeCell ref="AA12:AG12"/>
    <mergeCell ref="K19:Z19"/>
    <mergeCell ref="K20:Z20"/>
    <mergeCell ref="K21:Z21"/>
    <mergeCell ref="AT33:AX34"/>
    <mergeCell ref="AT35:AX35"/>
    <mergeCell ref="AG33:AK34"/>
    <mergeCell ref="AL34:AO34"/>
    <mergeCell ref="AT36:AX36"/>
    <mergeCell ref="AG36:AK36"/>
    <mergeCell ref="AP36:AS36"/>
    <mergeCell ref="AI28:AO29"/>
    <mergeCell ref="X34:AA34"/>
    <mergeCell ref="AA20:AD20"/>
    <mergeCell ref="AH20:AK20"/>
    <mergeCell ref="AG39:AK39"/>
    <mergeCell ref="AB37:AF37"/>
    <mergeCell ref="BX27:CB27"/>
    <mergeCell ref="BX28:CB28"/>
    <mergeCell ref="BU27:BW27"/>
    <mergeCell ref="BU28:BW28"/>
    <mergeCell ref="BS27:BT27"/>
    <mergeCell ref="AP35:AS35"/>
    <mergeCell ref="BL33:BO34"/>
    <mergeCell ref="BL35:BO35"/>
    <mergeCell ref="BL36:BO36"/>
    <mergeCell ref="BL37:BO37"/>
    <mergeCell ref="BL38:BO38"/>
    <mergeCell ref="BL39:BO39"/>
    <mergeCell ref="BS28:BT28"/>
    <mergeCell ref="AH21:AK21"/>
    <mergeCell ref="AL21:AN21"/>
    <mergeCell ref="AL33:AS33"/>
    <mergeCell ref="AP34:AS34"/>
    <mergeCell ref="AB35:AF35"/>
    <mergeCell ref="BJ33:BK34"/>
    <mergeCell ref="BJ35:BK35"/>
    <mergeCell ref="BJ36:BK36"/>
    <mergeCell ref="BF38:BI38"/>
    <mergeCell ref="BL89:BO89"/>
    <mergeCell ref="BL90:BO90"/>
    <mergeCell ref="AP85:AS85"/>
    <mergeCell ref="AT85:AX85"/>
    <mergeCell ref="BB82:BE83"/>
    <mergeCell ref="BF82:BI83"/>
    <mergeCell ref="AP83:AS83"/>
    <mergeCell ref="BJ90:BK90"/>
    <mergeCell ref="BJ89:BK89"/>
    <mergeCell ref="AL86:AO86"/>
    <mergeCell ref="AP86:AS86"/>
    <mergeCell ref="AT86:AX86"/>
    <mergeCell ref="BF86:BI86"/>
    <mergeCell ref="AL85:AO85"/>
    <mergeCell ref="BF41:BI41"/>
    <mergeCell ref="BB90:BE90"/>
    <mergeCell ref="AL88:AO88"/>
    <mergeCell ref="AP88:AS88"/>
    <mergeCell ref="AT88:AX88"/>
    <mergeCell ref="AL89:AO89"/>
    <mergeCell ref="AT90:AX90"/>
    <mergeCell ref="AY90:BA90"/>
    <mergeCell ref="AP87:AS87"/>
    <mergeCell ref="AT87:AX87"/>
    <mergeCell ref="AL83:AO83"/>
    <mergeCell ref="AL87:AO87"/>
    <mergeCell ref="BX76:CB76"/>
    <mergeCell ref="BU77:BW77"/>
    <mergeCell ref="BX77:CB77"/>
    <mergeCell ref="AY88:BA88"/>
    <mergeCell ref="BB88:BE88"/>
    <mergeCell ref="BF88:BI88"/>
    <mergeCell ref="BJ82:BK83"/>
    <mergeCell ref="BJ84:BK84"/>
    <mergeCell ref="BJ85:BK85"/>
    <mergeCell ref="BJ86:BK86"/>
    <mergeCell ref="BJ87:BK87"/>
    <mergeCell ref="BJ88:BK88"/>
    <mergeCell ref="BF84:BI84"/>
    <mergeCell ref="BF85:BI85"/>
    <mergeCell ref="AY86:BA86"/>
    <mergeCell ref="BB86:BE86"/>
    <mergeCell ref="AY85:BA85"/>
    <mergeCell ref="AY87:BA87"/>
    <mergeCell ref="BB87:BE87"/>
    <mergeCell ref="BF87:BI87"/>
    <mergeCell ref="BB85:BE85"/>
    <mergeCell ref="AY84:BA84"/>
    <mergeCell ref="BB84:BE84"/>
    <mergeCell ref="BU76:BW76"/>
    <mergeCell ref="BL82:BO83"/>
    <mergeCell ref="BL84:BO84"/>
    <mergeCell ref="BL85:BO85"/>
    <mergeCell ref="BL86:BO86"/>
    <mergeCell ref="BL87:BO87"/>
    <mergeCell ref="BL88:BO88"/>
    <mergeCell ref="C88:I88"/>
    <mergeCell ref="N88:O88"/>
    <mergeCell ref="P88:S88"/>
    <mergeCell ref="C90:S90"/>
    <mergeCell ref="C89:I89"/>
    <mergeCell ref="N89:O89"/>
    <mergeCell ref="P89:S89"/>
    <mergeCell ref="BF90:BI90"/>
    <mergeCell ref="T90:W90"/>
    <mergeCell ref="X90:AA90"/>
    <mergeCell ref="AB90:AF90"/>
    <mergeCell ref="AG90:AK90"/>
    <mergeCell ref="AL90:AO90"/>
    <mergeCell ref="AP90:AS90"/>
    <mergeCell ref="AP89:AS89"/>
    <mergeCell ref="AT89:AX89"/>
    <mergeCell ref="AY89:BA89"/>
    <mergeCell ref="BB89:BE89"/>
    <mergeCell ref="BF89:BI89"/>
    <mergeCell ref="AB89:AF89"/>
    <mergeCell ref="T89:W89"/>
    <mergeCell ref="T88:W88"/>
    <mergeCell ref="X89:AA89"/>
    <mergeCell ref="X88:AA88"/>
    <mergeCell ref="AB88:AF88"/>
    <mergeCell ref="AG88:AK88"/>
    <mergeCell ref="T86:W86"/>
    <mergeCell ref="X86:AA86"/>
    <mergeCell ref="AB86:AF86"/>
    <mergeCell ref="AG86:AK86"/>
    <mergeCell ref="T85:W85"/>
    <mergeCell ref="X85:AA85"/>
    <mergeCell ref="AB85:AF85"/>
    <mergeCell ref="AG85:AK85"/>
    <mergeCell ref="C86:I86"/>
    <mergeCell ref="N86:O86"/>
    <mergeCell ref="P86:S86"/>
    <mergeCell ref="C85:I85"/>
    <mergeCell ref="N85:O85"/>
    <mergeCell ref="P85:S85"/>
    <mergeCell ref="T87:W87"/>
    <mergeCell ref="X87:AA87"/>
    <mergeCell ref="AB87:AF87"/>
    <mergeCell ref="AG87:AK87"/>
    <mergeCell ref="C87:I87"/>
    <mergeCell ref="N87:O87"/>
    <mergeCell ref="P87:S87"/>
    <mergeCell ref="K77:P78"/>
    <mergeCell ref="Q77:R78"/>
    <mergeCell ref="S77:X78"/>
    <mergeCell ref="Y77:Z78"/>
    <mergeCell ref="AA77:AH78"/>
    <mergeCell ref="AI77:AO78"/>
    <mergeCell ref="C75:J76"/>
    <mergeCell ref="K75:Z75"/>
    <mergeCell ref="K76:R76"/>
    <mergeCell ref="S76:Z76"/>
    <mergeCell ref="T83:W83"/>
    <mergeCell ref="X83:AA83"/>
    <mergeCell ref="AB83:AF83"/>
    <mergeCell ref="AY82:BA83"/>
    <mergeCell ref="C84:I84"/>
    <mergeCell ref="N84:O84"/>
    <mergeCell ref="P84:S84"/>
    <mergeCell ref="AL84:AO84"/>
    <mergeCell ref="AP84:AS84"/>
    <mergeCell ref="AT84:AX84"/>
    <mergeCell ref="C82:I83"/>
    <mergeCell ref="J82:M83"/>
    <mergeCell ref="N82:O83"/>
    <mergeCell ref="P82:S83"/>
    <mergeCell ref="AG82:AK83"/>
    <mergeCell ref="T82:AF82"/>
    <mergeCell ref="AL82:AS82"/>
    <mergeCell ref="AT82:AX83"/>
    <mergeCell ref="T84:W84"/>
    <mergeCell ref="X84:AA84"/>
    <mergeCell ref="AB84:AF84"/>
    <mergeCell ref="AG84:AK84"/>
    <mergeCell ref="C63:N64"/>
    <mergeCell ref="O63:Z64"/>
    <mergeCell ref="C65:N65"/>
    <mergeCell ref="O65:Z65"/>
    <mergeCell ref="C68:J68"/>
    <mergeCell ref="K68:Z68"/>
    <mergeCell ref="BS91:BT91"/>
    <mergeCell ref="BS76:BT76"/>
    <mergeCell ref="BS77:BT77"/>
    <mergeCell ref="J84:L84"/>
    <mergeCell ref="J85:L85"/>
    <mergeCell ref="J86:L86"/>
    <mergeCell ref="J87:L87"/>
    <mergeCell ref="J88:L88"/>
    <mergeCell ref="J89:L89"/>
    <mergeCell ref="C70:J70"/>
    <mergeCell ref="K70:Z70"/>
    <mergeCell ref="AA70:AD70"/>
    <mergeCell ref="AE70:AG70"/>
    <mergeCell ref="AH70:AK70"/>
    <mergeCell ref="AL70:AN70"/>
    <mergeCell ref="AA75:AH76"/>
    <mergeCell ref="AI75:AO76"/>
    <mergeCell ref="AA68:AG68"/>
    <mergeCell ref="AH68:AN68"/>
    <mergeCell ref="C69:J69"/>
    <mergeCell ref="K69:Z69"/>
    <mergeCell ref="AA69:AD69"/>
    <mergeCell ref="AE69:AG69"/>
    <mergeCell ref="AH69:AK69"/>
    <mergeCell ref="AL69:AN69"/>
    <mergeCell ref="C77:J78"/>
    <mergeCell ref="C60:L60"/>
    <mergeCell ref="N60:P61"/>
    <mergeCell ref="Q60:Z60"/>
    <mergeCell ref="AA60:AG60"/>
    <mergeCell ref="AI60:AP60"/>
    <mergeCell ref="C61:L61"/>
    <mergeCell ref="Q61:Z61"/>
    <mergeCell ref="AA61:AG61"/>
    <mergeCell ref="AI61:AP61"/>
    <mergeCell ref="B52:F52"/>
    <mergeCell ref="G52:N52"/>
    <mergeCell ref="P52:T52"/>
    <mergeCell ref="B56:F56"/>
    <mergeCell ref="G56:N56"/>
    <mergeCell ref="P56:T56"/>
    <mergeCell ref="AD56:AH56"/>
    <mergeCell ref="AI56:AT56"/>
    <mergeCell ref="U56:Y56"/>
    <mergeCell ref="Z56:AB56"/>
    <mergeCell ref="BL138:BO138"/>
    <mergeCell ref="BL139:BO139"/>
    <mergeCell ref="AL135:AO135"/>
    <mergeCell ref="AP135:AS135"/>
    <mergeCell ref="AT135:AX135"/>
    <mergeCell ref="T135:W135"/>
    <mergeCell ref="X135:AA135"/>
    <mergeCell ref="AB135:AF135"/>
    <mergeCell ref="AG135:AK135"/>
    <mergeCell ref="T138:W138"/>
    <mergeCell ref="BJ139:BK139"/>
    <mergeCell ref="X138:AA138"/>
    <mergeCell ref="BB139:BE139"/>
    <mergeCell ref="BF139:BI139"/>
    <mergeCell ref="T139:W139"/>
    <mergeCell ref="X139:AA139"/>
    <mergeCell ref="AB139:AF139"/>
    <mergeCell ref="AG139:AK139"/>
    <mergeCell ref="AL139:AO139"/>
    <mergeCell ref="AP139:AS139"/>
    <mergeCell ref="AP138:AS138"/>
    <mergeCell ref="AT138:AX138"/>
    <mergeCell ref="AY138:BA138"/>
    <mergeCell ref="BB138:BE138"/>
    <mergeCell ref="AY139:BA139"/>
    <mergeCell ref="BJ138:BK138"/>
    <mergeCell ref="AL137:AO137"/>
    <mergeCell ref="AP137:AS137"/>
    <mergeCell ref="AT137:AX137"/>
    <mergeCell ref="AL136:AO136"/>
    <mergeCell ref="AP136:AS136"/>
    <mergeCell ref="AT136:AX136"/>
    <mergeCell ref="BU125:BW125"/>
    <mergeCell ref="BX125:CB125"/>
    <mergeCell ref="BU126:BW126"/>
    <mergeCell ref="BX126:CB126"/>
    <mergeCell ref="AY137:BA137"/>
    <mergeCell ref="BB137:BE137"/>
    <mergeCell ref="BF137:BI137"/>
    <mergeCell ref="BJ131:BK132"/>
    <mergeCell ref="BJ133:BK133"/>
    <mergeCell ref="BJ134:BK134"/>
    <mergeCell ref="BJ135:BK135"/>
    <mergeCell ref="BJ136:BK136"/>
    <mergeCell ref="BJ137:BK137"/>
    <mergeCell ref="BF133:BI133"/>
    <mergeCell ref="BF134:BI134"/>
    <mergeCell ref="AY135:BA135"/>
    <mergeCell ref="BB135:BE135"/>
    <mergeCell ref="BL133:BO133"/>
    <mergeCell ref="BL134:BO134"/>
    <mergeCell ref="BL135:BO135"/>
    <mergeCell ref="AY136:BA136"/>
    <mergeCell ref="BB136:BE136"/>
    <mergeCell ref="BL136:BO136"/>
    <mergeCell ref="BL137:BO137"/>
    <mergeCell ref="BL131:BO132"/>
    <mergeCell ref="BF136:BI136"/>
    <mergeCell ref="AY131:BA132"/>
    <mergeCell ref="BB131:BE132"/>
    <mergeCell ref="BF131:BI132"/>
    <mergeCell ref="AT133:AX133"/>
    <mergeCell ref="C134:I134"/>
    <mergeCell ref="N134:O134"/>
    <mergeCell ref="P134:S134"/>
    <mergeCell ref="T133:W133"/>
    <mergeCell ref="X133:AA133"/>
    <mergeCell ref="AB133:AF133"/>
    <mergeCell ref="AG133:AK133"/>
    <mergeCell ref="AL134:AO134"/>
    <mergeCell ref="AP134:AS134"/>
    <mergeCell ref="T137:W137"/>
    <mergeCell ref="T136:W136"/>
    <mergeCell ref="X136:AA136"/>
    <mergeCell ref="AB136:AF136"/>
    <mergeCell ref="AG136:AK136"/>
    <mergeCell ref="X137:AA137"/>
    <mergeCell ref="AB137:AF137"/>
    <mergeCell ref="AG137:AK137"/>
    <mergeCell ref="X134:AA134"/>
    <mergeCell ref="AB134:AF134"/>
    <mergeCell ref="AG134:AK134"/>
    <mergeCell ref="AL132:AO132"/>
    <mergeCell ref="AP132:AS132"/>
    <mergeCell ref="T132:W132"/>
    <mergeCell ref="X132:AA132"/>
    <mergeCell ref="AB132:AF132"/>
    <mergeCell ref="AL131:AS131"/>
    <mergeCell ref="C139:S139"/>
    <mergeCell ref="C138:I138"/>
    <mergeCell ref="N138:O138"/>
    <mergeCell ref="P138:S138"/>
    <mergeCell ref="C135:I135"/>
    <mergeCell ref="N135:O135"/>
    <mergeCell ref="P135:S135"/>
    <mergeCell ref="C136:I136"/>
    <mergeCell ref="N136:O136"/>
    <mergeCell ref="P136:S136"/>
    <mergeCell ref="BF135:BI135"/>
    <mergeCell ref="BB134:BE134"/>
    <mergeCell ref="AY133:BA133"/>
    <mergeCell ref="BB133:BE133"/>
    <mergeCell ref="AY134:BA134"/>
    <mergeCell ref="BF138:BI138"/>
    <mergeCell ref="AB138:AF138"/>
    <mergeCell ref="AL138:AO138"/>
    <mergeCell ref="AT139:AX139"/>
    <mergeCell ref="C137:I137"/>
    <mergeCell ref="N137:O137"/>
    <mergeCell ref="P137:S137"/>
    <mergeCell ref="C133:I133"/>
    <mergeCell ref="P133:S133"/>
    <mergeCell ref="AL133:AO133"/>
    <mergeCell ref="AP133:AS133"/>
    <mergeCell ref="BS140:BT140"/>
    <mergeCell ref="BS125:BT125"/>
    <mergeCell ref="BS126:BT126"/>
    <mergeCell ref="J133:L133"/>
    <mergeCell ref="J134:L134"/>
    <mergeCell ref="J135:L135"/>
    <mergeCell ref="J136:L136"/>
    <mergeCell ref="J137:L137"/>
    <mergeCell ref="J138:L138"/>
    <mergeCell ref="C119:J119"/>
    <mergeCell ref="K119:Z119"/>
    <mergeCell ref="AA119:AD119"/>
    <mergeCell ref="AE119:AG119"/>
    <mergeCell ref="AH119:AK119"/>
    <mergeCell ref="AL119:AN119"/>
    <mergeCell ref="AA124:AH125"/>
    <mergeCell ref="AI124:AO125"/>
    <mergeCell ref="C131:I132"/>
    <mergeCell ref="J131:M132"/>
    <mergeCell ref="N131:O132"/>
    <mergeCell ref="P131:S132"/>
    <mergeCell ref="T131:AF131"/>
    <mergeCell ref="AG131:AK132"/>
    <mergeCell ref="C126:J127"/>
    <mergeCell ref="K126:P127"/>
    <mergeCell ref="Q126:R127"/>
    <mergeCell ref="S126:X127"/>
    <mergeCell ref="Y126:Z127"/>
    <mergeCell ref="AA126:AH127"/>
    <mergeCell ref="AI126:AO127"/>
    <mergeCell ref="C124:J125"/>
    <mergeCell ref="K124:Z124"/>
    <mergeCell ref="B101:F101"/>
    <mergeCell ref="G101:N101"/>
    <mergeCell ref="P101:T101"/>
    <mergeCell ref="B105:F105"/>
    <mergeCell ref="G105:N105"/>
    <mergeCell ref="P105:T105"/>
    <mergeCell ref="AD105:AH105"/>
    <mergeCell ref="AI105:AT105"/>
    <mergeCell ref="U105:Y105"/>
    <mergeCell ref="Z105:AB105"/>
    <mergeCell ref="C112:N113"/>
    <mergeCell ref="O112:Z113"/>
    <mergeCell ref="C114:N114"/>
    <mergeCell ref="O114:Z114"/>
    <mergeCell ref="C117:J117"/>
    <mergeCell ref="K117:Z117"/>
    <mergeCell ref="AA117:AG117"/>
    <mergeCell ref="AH117:AN117"/>
    <mergeCell ref="AT184:AX184"/>
    <mergeCell ref="T184:W184"/>
    <mergeCell ref="X184:AA184"/>
    <mergeCell ref="AB184:AF184"/>
    <mergeCell ref="AG184:AK184"/>
    <mergeCell ref="T183:W183"/>
    <mergeCell ref="AP186:AS186"/>
    <mergeCell ref="AT186:AX186"/>
    <mergeCell ref="X183:AA183"/>
    <mergeCell ref="AB183:AF183"/>
    <mergeCell ref="AG183:AK183"/>
    <mergeCell ref="C109:L109"/>
    <mergeCell ref="N109:P110"/>
    <mergeCell ref="Q109:Z109"/>
    <mergeCell ref="AA109:AG109"/>
    <mergeCell ref="AI109:AP109"/>
    <mergeCell ref="C110:L110"/>
    <mergeCell ref="Q110:Z110"/>
    <mergeCell ref="AA110:AG110"/>
    <mergeCell ref="AI110:AP110"/>
    <mergeCell ref="C118:J118"/>
    <mergeCell ref="K118:Z118"/>
    <mergeCell ref="AA118:AD118"/>
    <mergeCell ref="AE118:AG118"/>
    <mergeCell ref="AH118:AK118"/>
    <mergeCell ref="AL118:AN118"/>
    <mergeCell ref="K125:R125"/>
    <mergeCell ref="S125:Z125"/>
    <mergeCell ref="AT134:AX134"/>
    <mergeCell ref="T134:W134"/>
    <mergeCell ref="AT131:AX132"/>
    <mergeCell ref="N133:O133"/>
    <mergeCell ref="BB188:BE188"/>
    <mergeCell ref="BH188:BK188"/>
    <mergeCell ref="T188:W188"/>
    <mergeCell ref="X188:AA188"/>
    <mergeCell ref="AB188:AF188"/>
    <mergeCell ref="AG188:AK188"/>
    <mergeCell ref="AL188:AO188"/>
    <mergeCell ref="AP188:AS188"/>
    <mergeCell ref="AP187:AS187"/>
    <mergeCell ref="AT187:AX187"/>
    <mergeCell ref="AY187:BA187"/>
    <mergeCell ref="BB187:BE187"/>
    <mergeCell ref="BH187:BK187"/>
    <mergeCell ref="AB187:AF187"/>
    <mergeCell ref="AL187:AO187"/>
    <mergeCell ref="AT188:AX188"/>
    <mergeCell ref="AY188:BA188"/>
    <mergeCell ref="BF187:BG187"/>
    <mergeCell ref="T187:W187"/>
    <mergeCell ref="C188:S188"/>
    <mergeCell ref="C187:I187"/>
    <mergeCell ref="N187:O187"/>
    <mergeCell ref="P187:S187"/>
    <mergeCell ref="C184:I184"/>
    <mergeCell ref="N184:O184"/>
    <mergeCell ref="P184:S184"/>
    <mergeCell ref="C185:I185"/>
    <mergeCell ref="N185:O185"/>
    <mergeCell ref="P185:S185"/>
    <mergeCell ref="BU174:BW174"/>
    <mergeCell ref="BX174:CB174"/>
    <mergeCell ref="BU175:BW175"/>
    <mergeCell ref="BX175:CB175"/>
    <mergeCell ref="AY186:BA186"/>
    <mergeCell ref="BB186:BE186"/>
    <mergeCell ref="BH186:BK186"/>
    <mergeCell ref="BF180:BG181"/>
    <mergeCell ref="BF182:BG182"/>
    <mergeCell ref="BF183:BG183"/>
    <mergeCell ref="BF184:BG184"/>
    <mergeCell ref="BF185:BG185"/>
    <mergeCell ref="BF186:BG186"/>
    <mergeCell ref="BH182:BK182"/>
    <mergeCell ref="BH183:BK183"/>
    <mergeCell ref="AY184:BA184"/>
    <mergeCell ref="BB184:BE184"/>
    <mergeCell ref="BH185:BK185"/>
    <mergeCell ref="BH184:BK184"/>
    <mergeCell ref="AY185:BA185"/>
    <mergeCell ref="BF188:BG188"/>
    <mergeCell ref="X187:AA187"/>
    <mergeCell ref="C183:I183"/>
    <mergeCell ref="N183:O183"/>
    <mergeCell ref="P183:S183"/>
    <mergeCell ref="T182:W182"/>
    <mergeCell ref="X182:AA182"/>
    <mergeCell ref="AB182:AF182"/>
    <mergeCell ref="AG182:AK182"/>
    <mergeCell ref="AL183:AO183"/>
    <mergeCell ref="AP183:AS183"/>
    <mergeCell ref="AT183:AX183"/>
    <mergeCell ref="BB183:BE183"/>
    <mergeCell ref="AY182:BA182"/>
    <mergeCell ref="BB182:BE182"/>
    <mergeCell ref="AY183:BA183"/>
    <mergeCell ref="C186:I186"/>
    <mergeCell ref="N186:O186"/>
    <mergeCell ref="P186:S186"/>
    <mergeCell ref="X186:AA186"/>
    <mergeCell ref="AB186:AF186"/>
    <mergeCell ref="AG186:AK186"/>
    <mergeCell ref="AL186:AO186"/>
    <mergeCell ref="BB185:BE185"/>
    <mergeCell ref="T186:W186"/>
    <mergeCell ref="T185:W185"/>
    <mergeCell ref="X185:AA185"/>
    <mergeCell ref="AB185:AF185"/>
    <mergeCell ref="AG185:AK185"/>
    <mergeCell ref="AL185:AO185"/>
    <mergeCell ref="AP185:AS185"/>
    <mergeCell ref="AT185:AX185"/>
    <mergeCell ref="AL184:AO184"/>
    <mergeCell ref="AP184:AS184"/>
    <mergeCell ref="AG180:AK181"/>
    <mergeCell ref="AY180:BA181"/>
    <mergeCell ref="BB180:BE181"/>
    <mergeCell ref="BH180:BK181"/>
    <mergeCell ref="C182:I182"/>
    <mergeCell ref="N182:O182"/>
    <mergeCell ref="P182:S182"/>
    <mergeCell ref="AL182:AO182"/>
    <mergeCell ref="AP182:AS182"/>
    <mergeCell ref="AT182:AX182"/>
    <mergeCell ref="AA167:AD167"/>
    <mergeCell ref="AE167:AG167"/>
    <mergeCell ref="AH167:AK167"/>
    <mergeCell ref="AL167:AN167"/>
    <mergeCell ref="C175:J176"/>
    <mergeCell ref="K175:P176"/>
    <mergeCell ref="Q175:R176"/>
    <mergeCell ref="S175:X176"/>
    <mergeCell ref="Y175:Z176"/>
    <mergeCell ref="AA175:AH176"/>
    <mergeCell ref="AI175:AO176"/>
    <mergeCell ref="C173:J174"/>
    <mergeCell ref="K173:Z173"/>
    <mergeCell ref="K174:R174"/>
    <mergeCell ref="S174:Z174"/>
    <mergeCell ref="AL180:AS180"/>
    <mergeCell ref="AT180:AX181"/>
    <mergeCell ref="AL181:AO181"/>
    <mergeCell ref="AP181:AS181"/>
    <mergeCell ref="T181:W181"/>
    <mergeCell ref="X181:AA181"/>
    <mergeCell ref="AB181:AF181"/>
    <mergeCell ref="C161:N162"/>
    <mergeCell ref="O161:Z162"/>
    <mergeCell ref="C163:N163"/>
    <mergeCell ref="O163:Z163"/>
    <mergeCell ref="C166:J166"/>
    <mergeCell ref="K166:Z166"/>
    <mergeCell ref="AA166:AG166"/>
    <mergeCell ref="AH166:AN166"/>
    <mergeCell ref="C167:J167"/>
    <mergeCell ref="K167:Z167"/>
    <mergeCell ref="BS189:BT189"/>
    <mergeCell ref="BS174:BT174"/>
    <mergeCell ref="BS175:BT175"/>
    <mergeCell ref="J182:L182"/>
    <mergeCell ref="J183:L183"/>
    <mergeCell ref="J184:L184"/>
    <mergeCell ref="J185:L185"/>
    <mergeCell ref="J186:L186"/>
    <mergeCell ref="J187:L187"/>
    <mergeCell ref="C168:J168"/>
    <mergeCell ref="K168:Z168"/>
    <mergeCell ref="AA168:AD168"/>
    <mergeCell ref="AE168:AG168"/>
    <mergeCell ref="AH168:AK168"/>
    <mergeCell ref="AL168:AN168"/>
    <mergeCell ref="AA173:AH174"/>
    <mergeCell ref="AI173:AO174"/>
    <mergeCell ref="C180:I181"/>
    <mergeCell ref="J180:M181"/>
    <mergeCell ref="N180:O181"/>
    <mergeCell ref="P180:S181"/>
    <mergeCell ref="T180:AF180"/>
    <mergeCell ref="C158:L158"/>
    <mergeCell ref="N158:P159"/>
    <mergeCell ref="Q158:Z158"/>
    <mergeCell ref="AA158:AG158"/>
    <mergeCell ref="AI158:AP158"/>
    <mergeCell ref="C159:L159"/>
    <mergeCell ref="Q159:Z159"/>
    <mergeCell ref="AA159:AG159"/>
    <mergeCell ref="AI159:AP159"/>
    <mergeCell ref="B150:F150"/>
    <mergeCell ref="G150:N150"/>
    <mergeCell ref="P150:T150"/>
    <mergeCell ref="B154:F154"/>
    <mergeCell ref="G154:N154"/>
    <mergeCell ref="P154:T154"/>
    <mergeCell ref="AD154:AH154"/>
    <mergeCell ref="AI154:AT154"/>
    <mergeCell ref="U154:Y154"/>
    <mergeCell ref="Z154:AB154"/>
    <mergeCell ref="BJ237:BK237"/>
    <mergeCell ref="AB235:AF235"/>
    <mergeCell ref="AG235:AK235"/>
    <mergeCell ref="BB237:BE237"/>
    <mergeCell ref="AL235:AO235"/>
    <mergeCell ref="AP235:AS235"/>
    <mergeCell ref="AT235:AX235"/>
    <mergeCell ref="AY234:BA234"/>
    <mergeCell ref="BB234:BE234"/>
    <mergeCell ref="BF233:BI233"/>
    <mergeCell ref="BF234:BI234"/>
    <mergeCell ref="BL233:BO233"/>
    <mergeCell ref="BL234:BO234"/>
    <mergeCell ref="BL235:BO235"/>
    <mergeCell ref="BL236:BO236"/>
    <mergeCell ref="BL237:BO237"/>
    <mergeCell ref="AL236:AO236"/>
    <mergeCell ref="AT237:AX237"/>
    <mergeCell ref="AY237:BA237"/>
    <mergeCell ref="BF237:BI237"/>
    <mergeCell ref="BX223:CB223"/>
    <mergeCell ref="BU224:BW224"/>
    <mergeCell ref="BX224:CB224"/>
    <mergeCell ref="AY235:BA235"/>
    <mergeCell ref="BB235:BE235"/>
    <mergeCell ref="BF235:BI235"/>
    <mergeCell ref="BJ229:BK230"/>
    <mergeCell ref="BJ231:BK231"/>
    <mergeCell ref="BJ232:BK232"/>
    <mergeCell ref="BJ233:BK233"/>
    <mergeCell ref="BJ234:BK234"/>
    <mergeCell ref="BJ235:BK235"/>
    <mergeCell ref="BF231:BI231"/>
    <mergeCell ref="BF232:BI232"/>
    <mergeCell ref="AY233:BA233"/>
    <mergeCell ref="BB233:BE233"/>
    <mergeCell ref="BU223:BW223"/>
    <mergeCell ref="BL231:BO231"/>
    <mergeCell ref="BL232:BO232"/>
    <mergeCell ref="AY232:BA232"/>
    <mergeCell ref="BB232:BE232"/>
    <mergeCell ref="AY231:BA231"/>
    <mergeCell ref="BB229:BE230"/>
    <mergeCell ref="BF229:BI230"/>
    <mergeCell ref="BB231:BE231"/>
    <mergeCell ref="BL229:BO230"/>
    <mergeCell ref="C232:I232"/>
    <mergeCell ref="N232:O232"/>
    <mergeCell ref="P232:S232"/>
    <mergeCell ref="T237:W237"/>
    <mergeCell ref="X237:AA237"/>
    <mergeCell ref="AB237:AF237"/>
    <mergeCell ref="AG237:AK237"/>
    <mergeCell ref="AL237:AO237"/>
    <mergeCell ref="AP237:AS237"/>
    <mergeCell ref="AP236:AS236"/>
    <mergeCell ref="AT236:AX236"/>
    <mergeCell ref="X233:AA233"/>
    <mergeCell ref="AB233:AF233"/>
    <mergeCell ref="AY236:BA236"/>
    <mergeCell ref="BB236:BE236"/>
    <mergeCell ref="BF236:BI236"/>
    <mergeCell ref="AB236:AF236"/>
    <mergeCell ref="T236:W236"/>
    <mergeCell ref="T235:W235"/>
    <mergeCell ref="X236:AA236"/>
    <mergeCell ref="X235:AA235"/>
    <mergeCell ref="T234:W234"/>
    <mergeCell ref="X234:AA234"/>
    <mergeCell ref="AB234:AF234"/>
    <mergeCell ref="AG234:AK234"/>
    <mergeCell ref="AL234:AO234"/>
    <mergeCell ref="AP234:AS234"/>
    <mergeCell ref="AT234:AX234"/>
    <mergeCell ref="N229:O230"/>
    <mergeCell ref="P229:S230"/>
    <mergeCell ref="T229:AF229"/>
    <mergeCell ref="AG229:AK230"/>
    <mergeCell ref="AL229:AS229"/>
    <mergeCell ref="AT229:AX230"/>
    <mergeCell ref="T231:W231"/>
    <mergeCell ref="X231:AA231"/>
    <mergeCell ref="AB231:AF231"/>
    <mergeCell ref="AG231:AK231"/>
    <mergeCell ref="T233:W233"/>
    <mergeCell ref="AL232:AO232"/>
    <mergeCell ref="AP232:AS232"/>
    <mergeCell ref="AT232:AX232"/>
    <mergeCell ref="AG233:AK233"/>
    <mergeCell ref="T232:W232"/>
    <mergeCell ref="X232:AA232"/>
    <mergeCell ref="AL230:AO230"/>
    <mergeCell ref="AP230:AS230"/>
    <mergeCell ref="P233:S233"/>
    <mergeCell ref="BS238:BT238"/>
    <mergeCell ref="BS224:BT224"/>
    <mergeCell ref="BS223:BT223"/>
    <mergeCell ref="J231:L231"/>
    <mergeCell ref="J232:L232"/>
    <mergeCell ref="J233:L233"/>
    <mergeCell ref="J234:L234"/>
    <mergeCell ref="J235:L235"/>
    <mergeCell ref="J236:L236"/>
    <mergeCell ref="C234:I234"/>
    <mergeCell ref="N234:O234"/>
    <mergeCell ref="AB232:AF232"/>
    <mergeCell ref="AG232:AK232"/>
    <mergeCell ref="BJ236:BK236"/>
    <mergeCell ref="AY229:BA230"/>
    <mergeCell ref="AL233:AO233"/>
    <mergeCell ref="AP233:AS233"/>
    <mergeCell ref="AT233:AX233"/>
    <mergeCell ref="P234:S234"/>
    <mergeCell ref="C235:I235"/>
    <mergeCell ref="N235:O235"/>
    <mergeCell ref="P235:S235"/>
    <mergeCell ref="C237:S237"/>
    <mergeCell ref="C236:I236"/>
    <mergeCell ref="N236:O236"/>
    <mergeCell ref="P236:S236"/>
    <mergeCell ref="P231:S231"/>
    <mergeCell ref="AL231:AO231"/>
    <mergeCell ref="AP231:AS231"/>
    <mergeCell ref="AT231:AX231"/>
    <mergeCell ref="C229:I230"/>
    <mergeCell ref="J229:M230"/>
    <mergeCell ref="C217:J217"/>
    <mergeCell ref="K217:Z217"/>
    <mergeCell ref="AA217:AD217"/>
    <mergeCell ref="AE217:AG217"/>
    <mergeCell ref="AH217:AK217"/>
    <mergeCell ref="AL217:AN217"/>
    <mergeCell ref="AA222:AH223"/>
    <mergeCell ref="AI222:AO223"/>
    <mergeCell ref="C224:J225"/>
    <mergeCell ref="K224:P225"/>
    <mergeCell ref="Q224:R225"/>
    <mergeCell ref="S224:X225"/>
    <mergeCell ref="Y224:Z225"/>
    <mergeCell ref="AA224:AH225"/>
    <mergeCell ref="AI224:AO225"/>
    <mergeCell ref="C222:J223"/>
    <mergeCell ref="K222:Z222"/>
    <mergeCell ref="B199:F199"/>
    <mergeCell ref="G199:N199"/>
    <mergeCell ref="P199:T199"/>
    <mergeCell ref="B203:F203"/>
    <mergeCell ref="G203:N203"/>
    <mergeCell ref="P203:T203"/>
    <mergeCell ref="AD203:AH203"/>
    <mergeCell ref="AI203:AT203"/>
    <mergeCell ref="U203:Y203"/>
    <mergeCell ref="Z203:AB203"/>
    <mergeCell ref="C210:N211"/>
    <mergeCell ref="O210:Z211"/>
    <mergeCell ref="C212:N212"/>
    <mergeCell ref="O212:Z212"/>
    <mergeCell ref="C215:J215"/>
    <mergeCell ref="K215:Z215"/>
    <mergeCell ref="AA215:AG215"/>
    <mergeCell ref="AH215:AN215"/>
    <mergeCell ref="BJ284:BK284"/>
    <mergeCell ref="BJ285:BK285"/>
    <mergeCell ref="BJ286:BK286"/>
    <mergeCell ref="BJ278:BK279"/>
    <mergeCell ref="BJ280:BK280"/>
    <mergeCell ref="BJ281:BK281"/>
    <mergeCell ref="BJ282:BK282"/>
    <mergeCell ref="BJ283:BK283"/>
    <mergeCell ref="C207:L207"/>
    <mergeCell ref="N207:P208"/>
    <mergeCell ref="Q207:Z207"/>
    <mergeCell ref="AA207:AG207"/>
    <mergeCell ref="AI207:AP207"/>
    <mergeCell ref="C208:L208"/>
    <mergeCell ref="Q208:Z208"/>
    <mergeCell ref="AA208:AG208"/>
    <mergeCell ref="AI208:AP208"/>
    <mergeCell ref="C216:J216"/>
    <mergeCell ref="K216:Z216"/>
    <mergeCell ref="AA216:AD216"/>
    <mergeCell ref="AE216:AG216"/>
    <mergeCell ref="AH216:AK216"/>
    <mergeCell ref="AL216:AN216"/>
    <mergeCell ref="C231:I231"/>
    <mergeCell ref="N231:O231"/>
    <mergeCell ref="K223:R223"/>
    <mergeCell ref="S223:Z223"/>
    <mergeCell ref="T230:W230"/>
    <mergeCell ref="X230:AA230"/>
    <mergeCell ref="AB230:AF230"/>
    <mergeCell ref="C233:I233"/>
    <mergeCell ref="N233:O233"/>
    <mergeCell ref="Q256:Z256"/>
    <mergeCell ref="BU272:BW272"/>
    <mergeCell ref="BS273:BT273"/>
    <mergeCell ref="BF286:BI286"/>
    <mergeCell ref="BF278:BI279"/>
    <mergeCell ref="BF280:BI280"/>
    <mergeCell ref="BF281:BI281"/>
    <mergeCell ref="BF284:BI284"/>
    <mergeCell ref="BS272:BT272"/>
    <mergeCell ref="AA256:AG256"/>
    <mergeCell ref="AI256:AP256"/>
    <mergeCell ref="AA264:AG264"/>
    <mergeCell ref="AH264:AN264"/>
    <mergeCell ref="T278:AF278"/>
    <mergeCell ref="AG278:AK279"/>
    <mergeCell ref="T279:W279"/>
    <mergeCell ref="X279:AA279"/>
    <mergeCell ref="AB279:AF279"/>
    <mergeCell ref="AI271:AO272"/>
    <mergeCell ref="AT278:AX279"/>
    <mergeCell ref="AY278:BA279"/>
    <mergeCell ref="BB278:BE279"/>
    <mergeCell ref="AY280:BA280"/>
    <mergeCell ref="BB280:BE280"/>
    <mergeCell ref="AL280:AO280"/>
    <mergeCell ref="BL278:BO279"/>
    <mergeCell ref="BL280:BO280"/>
    <mergeCell ref="BL281:BO281"/>
    <mergeCell ref="BL282:BO282"/>
    <mergeCell ref="BL283:BO283"/>
    <mergeCell ref="BL284:BO284"/>
    <mergeCell ref="BL285:BO285"/>
    <mergeCell ref="BX272:CB272"/>
    <mergeCell ref="BU273:BW273"/>
    <mergeCell ref="BX273:CB273"/>
    <mergeCell ref="C264:J264"/>
    <mergeCell ref="K264:Z264"/>
    <mergeCell ref="C266:J266"/>
    <mergeCell ref="K266:Z266"/>
    <mergeCell ref="AA266:AD266"/>
    <mergeCell ref="AE266:AG266"/>
    <mergeCell ref="AH266:AK266"/>
    <mergeCell ref="AL266:AN266"/>
    <mergeCell ref="AL265:AN265"/>
    <mergeCell ref="C271:J272"/>
    <mergeCell ref="K271:Z271"/>
    <mergeCell ref="K272:R272"/>
    <mergeCell ref="S272:Z272"/>
    <mergeCell ref="AA271:AH272"/>
    <mergeCell ref="C273:J274"/>
    <mergeCell ref="K273:P274"/>
    <mergeCell ref="Q273:R274"/>
    <mergeCell ref="S273:X274"/>
    <mergeCell ref="Y273:Z274"/>
    <mergeCell ref="AA273:AH274"/>
    <mergeCell ref="AI273:AO274"/>
    <mergeCell ref="C278:I279"/>
    <mergeCell ref="J278:M279"/>
    <mergeCell ref="N278:O279"/>
    <mergeCell ref="P278:S279"/>
    <mergeCell ref="AL278:AS278"/>
    <mergeCell ref="AL279:AO279"/>
    <mergeCell ref="AP279:AS279"/>
    <mergeCell ref="B248:F248"/>
    <mergeCell ref="G248:N248"/>
    <mergeCell ref="P248:T248"/>
    <mergeCell ref="B252:F252"/>
    <mergeCell ref="G252:N252"/>
    <mergeCell ref="P252:T252"/>
    <mergeCell ref="AD252:AH252"/>
    <mergeCell ref="AI252:AT252"/>
    <mergeCell ref="U252:Y252"/>
    <mergeCell ref="Z252:AB252"/>
    <mergeCell ref="C265:J265"/>
    <mergeCell ref="K265:Z265"/>
    <mergeCell ref="AA265:AD265"/>
    <mergeCell ref="AE265:AG265"/>
    <mergeCell ref="AH265:AK265"/>
    <mergeCell ref="C257:L257"/>
    <mergeCell ref="Q257:Z257"/>
    <mergeCell ref="AA257:AG257"/>
    <mergeCell ref="AI257:AP257"/>
    <mergeCell ref="C259:N260"/>
    <mergeCell ref="O259:Z260"/>
    <mergeCell ref="C261:N261"/>
    <mergeCell ref="O261:Z261"/>
    <mergeCell ref="C256:L256"/>
    <mergeCell ref="N256:P257"/>
    <mergeCell ref="BB281:BE281"/>
    <mergeCell ref="C280:I280"/>
    <mergeCell ref="N280:O280"/>
    <mergeCell ref="P280:S280"/>
    <mergeCell ref="J281:L281"/>
    <mergeCell ref="C281:I281"/>
    <mergeCell ref="N281:O281"/>
    <mergeCell ref="P281:S281"/>
    <mergeCell ref="T280:W280"/>
    <mergeCell ref="X280:AA280"/>
    <mergeCell ref="AB280:AF280"/>
    <mergeCell ref="AG280:AK280"/>
    <mergeCell ref="AG281:AK281"/>
    <mergeCell ref="J280:L280"/>
    <mergeCell ref="AP280:AS280"/>
    <mergeCell ref="AT280:AX280"/>
    <mergeCell ref="T281:W281"/>
    <mergeCell ref="X281:AA281"/>
    <mergeCell ref="AB281:AF281"/>
    <mergeCell ref="AL281:AO281"/>
    <mergeCell ref="AP281:AS281"/>
    <mergeCell ref="AT281:AX281"/>
    <mergeCell ref="AY281:BA281"/>
    <mergeCell ref="BF282:BI282"/>
    <mergeCell ref="C283:I283"/>
    <mergeCell ref="N283:O283"/>
    <mergeCell ref="P283:S283"/>
    <mergeCell ref="X282:AA282"/>
    <mergeCell ref="AB282:AF282"/>
    <mergeCell ref="AG282:AK282"/>
    <mergeCell ref="AL282:AO282"/>
    <mergeCell ref="AP282:AS282"/>
    <mergeCell ref="AT282:AX282"/>
    <mergeCell ref="AP283:AS283"/>
    <mergeCell ref="AT283:AX283"/>
    <mergeCell ref="AY283:BA283"/>
    <mergeCell ref="C282:I282"/>
    <mergeCell ref="BB283:BE283"/>
    <mergeCell ref="BF283:BI283"/>
    <mergeCell ref="AL283:AO283"/>
    <mergeCell ref="J282:L282"/>
    <mergeCell ref="N282:O282"/>
    <mergeCell ref="P282:S282"/>
    <mergeCell ref="T282:W282"/>
    <mergeCell ref="T283:W283"/>
    <mergeCell ref="X283:AA283"/>
    <mergeCell ref="AB283:AF283"/>
    <mergeCell ref="AG283:AK283"/>
    <mergeCell ref="J283:L283"/>
    <mergeCell ref="AY282:BA282"/>
    <mergeCell ref="BB282:BE282"/>
    <mergeCell ref="BB285:BE285"/>
    <mergeCell ref="BF285:BI285"/>
    <mergeCell ref="AL285:AO285"/>
    <mergeCell ref="AP285:AS285"/>
    <mergeCell ref="AT285:AX285"/>
    <mergeCell ref="AY285:BA285"/>
    <mergeCell ref="C284:I284"/>
    <mergeCell ref="N284:O284"/>
    <mergeCell ref="P284:S284"/>
    <mergeCell ref="T286:W286"/>
    <mergeCell ref="X286:AA286"/>
    <mergeCell ref="AB286:AF286"/>
    <mergeCell ref="X285:AA285"/>
    <mergeCell ref="AB285:AF285"/>
    <mergeCell ref="C285:I285"/>
    <mergeCell ref="N285:O285"/>
    <mergeCell ref="P285:S285"/>
    <mergeCell ref="T285:W285"/>
    <mergeCell ref="J285:L285"/>
    <mergeCell ref="C286:S286"/>
    <mergeCell ref="AG284:AK284"/>
    <mergeCell ref="J284:L284"/>
    <mergeCell ref="AL284:AO284"/>
    <mergeCell ref="AP284:AS284"/>
    <mergeCell ref="AT284:AX284"/>
    <mergeCell ref="AY284:BA284"/>
    <mergeCell ref="BB284:BE284"/>
    <mergeCell ref="T284:W284"/>
    <mergeCell ref="X284:AA284"/>
    <mergeCell ref="AB284:AF284"/>
    <mergeCell ref="BJ334:BK334"/>
    <mergeCell ref="BJ335:BK335"/>
    <mergeCell ref="BJ327:BK328"/>
    <mergeCell ref="BJ329:BK329"/>
    <mergeCell ref="BJ330:BK330"/>
    <mergeCell ref="BJ331:BK331"/>
    <mergeCell ref="BJ332:BK332"/>
    <mergeCell ref="BS287:BT287"/>
    <mergeCell ref="AG286:AK286"/>
    <mergeCell ref="AL286:AO286"/>
    <mergeCell ref="AP286:AS286"/>
    <mergeCell ref="AT286:AX286"/>
    <mergeCell ref="AY286:BA286"/>
    <mergeCell ref="BB286:BE286"/>
    <mergeCell ref="AG333:AK333"/>
    <mergeCell ref="BB334:BE334"/>
    <mergeCell ref="BF334:BI334"/>
    <mergeCell ref="AL334:AO334"/>
    <mergeCell ref="AP334:AS334"/>
    <mergeCell ref="AT334:AX334"/>
    <mergeCell ref="AY334:BA334"/>
    <mergeCell ref="BL286:BO286"/>
    <mergeCell ref="Q305:Z305"/>
    <mergeCell ref="BU321:BW321"/>
    <mergeCell ref="BS322:BT322"/>
    <mergeCell ref="BF335:BI335"/>
    <mergeCell ref="BF327:BI328"/>
    <mergeCell ref="BF329:BI329"/>
    <mergeCell ref="BF330:BI330"/>
    <mergeCell ref="BF333:BI333"/>
    <mergeCell ref="BS321:BT321"/>
    <mergeCell ref="AA305:AG305"/>
    <mergeCell ref="AI305:AP305"/>
    <mergeCell ref="AA313:AG313"/>
    <mergeCell ref="AH313:AN313"/>
    <mergeCell ref="T327:AF327"/>
    <mergeCell ref="AG327:AK328"/>
    <mergeCell ref="T328:W328"/>
    <mergeCell ref="X328:AA328"/>
    <mergeCell ref="AB328:AF328"/>
    <mergeCell ref="AI320:AO321"/>
    <mergeCell ref="AT327:AX328"/>
    <mergeCell ref="AY327:BA328"/>
    <mergeCell ref="BB327:BE328"/>
    <mergeCell ref="AY329:BA329"/>
    <mergeCell ref="BB329:BE329"/>
    <mergeCell ref="AL329:AO329"/>
    <mergeCell ref="BL327:BO328"/>
    <mergeCell ref="BL329:BO329"/>
    <mergeCell ref="BL330:BO330"/>
    <mergeCell ref="BL331:BO331"/>
    <mergeCell ref="BL332:BO332"/>
    <mergeCell ref="BL333:BO333"/>
    <mergeCell ref="BJ333:BK333"/>
    <mergeCell ref="BX321:CB321"/>
    <mergeCell ref="BU322:BW322"/>
    <mergeCell ref="BX322:CB322"/>
    <mergeCell ref="C313:J313"/>
    <mergeCell ref="K313:Z313"/>
    <mergeCell ref="C315:J315"/>
    <mergeCell ref="K315:Z315"/>
    <mergeCell ref="AA315:AD315"/>
    <mergeCell ref="AE315:AG315"/>
    <mergeCell ref="AH315:AK315"/>
    <mergeCell ref="AL315:AN315"/>
    <mergeCell ref="AL314:AN314"/>
    <mergeCell ref="C320:J321"/>
    <mergeCell ref="K320:Z320"/>
    <mergeCell ref="K321:R321"/>
    <mergeCell ref="S321:Z321"/>
    <mergeCell ref="AA320:AH321"/>
    <mergeCell ref="C322:J323"/>
    <mergeCell ref="K322:P323"/>
    <mergeCell ref="Q322:R323"/>
    <mergeCell ref="S322:X323"/>
    <mergeCell ref="Y322:Z323"/>
    <mergeCell ref="AA322:AH323"/>
    <mergeCell ref="AI322:AO323"/>
    <mergeCell ref="C327:I328"/>
    <mergeCell ref="J327:M328"/>
    <mergeCell ref="N327:O328"/>
    <mergeCell ref="P327:S328"/>
    <mergeCell ref="AL327:AS327"/>
    <mergeCell ref="AL328:AO328"/>
    <mergeCell ref="AP328:AS328"/>
    <mergeCell ref="B297:F297"/>
    <mergeCell ref="G297:N297"/>
    <mergeCell ref="P297:T297"/>
    <mergeCell ref="B301:F301"/>
    <mergeCell ref="G301:N301"/>
    <mergeCell ref="P301:T301"/>
    <mergeCell ref="AD301:AH301"/>
    <mergeCell ref="AI301:AT301"/>
    <mergeCell ref="U301:Y301"/>
    <mergeCell ref="Z301:AB301"/>
    <mergeCell ref="C314:J314"/>
    <mergeCell ref="K314:Z314"/>
    <mergeCell ref="AA314:AD314"/>
    <mergeCell ref="AE314:AG314"/>
    <mergeCell ref="AH314:AK314"/>
    <mergeCell ref="C306:L306"/>
    <mergeCell ref="Q306:Z306"/>
    <mergeCell ref="AA306:AG306"/>
    <mergeCell ref="AI306:AP306"/>
    <mergeCell ref="C308:N309"/>
    <mergeCell ref="O308:Z309"/>
    <mergeCell ref="C310:N310"/>
    <mergeCell ref="O310:Z310"/>
    <mergeCell ref="C305:L305"/>
    <mergeCell ref="N305:P306"/>
    <mergeCell ref="N331:O331"/>
    <mergeCell ref="P331:S331"/>
    <mergeCell ref="T331:W331"/>
    <mergeCell ref="T332:W332"/>
    <mergeCell ref="X332:AA332"/>
    <mergeCell ref="AB332:AF332"/>
    <mergeCell ref="BB330:BE330"/>
    <mergeCell ref="C329:I329"/>
    <mergeCell ref="N329:O329"/>
    <mergeCell ref="P329:S329"/>
    <mergeCell ref="J330:L330"/>
    <mergeCell ref="C330:I330"/>
    <mergeCell ref="N330:O330"/>
    <mergeCell ref="P330:S330"/>
    <mergeCell ref="T329:W329"/>
    <mergeCell ref="X329:AA329"/>
    <mergeCell ref="AB329:AF329"/>
    <mergeCell ref="AG329:AK329"/>
    <mergeCell ref="AG330:AK330"/>
    <mergeCell ref="J329:L329"/>
    <mergeCell ref="AP329:AS329"/>
    <mergeCell ref="AT329:AX329"/>
    <mergeCell ref="T330:W330"/>
    <mergeCell ref="X330:AA330"/>
    <mergeCell ref="AB330:AF330"/>
    <mergeCell ref="AL330:AO330"/>
    <mergeCell ref="AP330:AS330"/>
    <mergeCell ref="AT330:AX330"/>
    <mergeCell ref="AY330:BA330"/>
    <mergeCell ref="AG332:AK332"/>
    <mergeCell ref="J332:L332"/>
    <mergeCell ref="J333:L333"/>
    <mergeCell ref="AY331:BA331"/>
    <mergeCell ref="BB331:BE331"/>
    <mergeCell ref="AL333:AO333"/>
    <mergeCell ref="AP333:AS333"/>
    <mergeCell ref="AT333:AX333"/>
    <mergeCell ref="AY333:BA333"/>
    <mergeCell ref="BB333:BE333"/>
    <mergeCell ref="T333:W333"/>
    <mergeCell ref="X333:AA333"/>
    <mergeCell ref="AB333:AF333"/>
    <mergeCell ref="BF331:BI331"/>
    <mergeCell ref="C332:I332"/>
    <mergeCell ref="N332:O332"/>
    <mergeCell ref="P332:S332"/>
    <mergeCell ref="X331:AA331"/>
    <mergeCell ref="AB331:AF331"/>
    <mergeCell ref="AG331:AK331"/>
    <mergeCell ref="AL331:AO331"/>
    <mergeCell ref="AP331:AS331"/>
    <mergeCell ref="AT331:AX331"/>
    <mergeCell ref="AP332:AS332"/>
    <mergeCell ref="AT332:AX332"/>
    <mergeCell ref="AY332:BA332"/>
    <mergeCell ref="C331:I331"/>
    <mergeCell ref="BB332:BE332"/>
    <mergeCell ref="BF332:BI332"/>
    <mergeCell ref="AL332:AO332"/>
    <mergeCell ref="J331:L331"/>
    <mergeCell ref="C333:I333"/>
    <mergeCell ref="N333:O333"/>
    <mergeCell ref="P333:S333"/>
    <mergeCell ref="AB335:AF335"/>
    <mergeCell ref="X334:AA334"/>
    <mergeCell ref="AB334:AF334"/>
    <mergeCell ref="C334:I334"/>
    <mergeCell ref="N334:O334"/>
    <mergeCell ref="P334:S334"/>
    <mergeCell ref="T334:W334"/>
    <mergeCell ref="J334:L334"/>
    <mergeCell ref="C335:S335"/>
    <mergeCell ref="BL378:BO378"/>
    <mergeCell ref="BL379:BO379"/>
    <mergeCell ref="BL380:BO380"/>
    <mergeCell ref="BL381:BO381"/>
    <mergeCell ref="BL382:BO382"/>
    <mergeCell ref="BL383:BO383"/>
    <mergeCell ref="G350:N350"/>
    <mergeCell ref="P350:T350"/>
    <mergeCell ref="AD350:AH350"/>
    <mergeCell ref="AI350:AT350"/>
    <mergeCell ref="U350:Y350"/>
    <mergeCell ref="Z350:AB350"/>
    <mergeCell ref="C355:L355"/>
    <mergeCell ref="N380:O380"/>
    <mergeCell ref="T380:W380"/>
    <mergeCell ref="T381:W381"/>
    <mergeCell ref="X381:AA381"/>
    <mergeCell ref="AB381:AF381"/>
    <mergeCell ref="BB379:BE379"/>
    <mergeCell ref="C378:I378"/>
    <mergeCell ref="N378:O378"/>
    <mergeCell ref="BL334:BO334"/>
    <mergeCell ref="BL335:BO335"/>
    <mergeCell ref="BJ383:BK383"/>
    <mergeCell ref="BJ384:BK384"/>
    <mergeCell ref="BJ376:BK377"/>
    <mergeCell ref="BJ378:BK378"/>
    <mergeCell ref="BJ379:BK379"/>
    <mergeCell ref="BJ380:BK380"/>
    <mergeCell ref="BJ381:BK381"/>
    <mergeCell ref="BS336:BT336"/>
    <mergeCell ref="AG335:AK335"/>
    <mergeCell ref="AL335:AO335"/>
    <mergeCell ref="AP335:AS335"/>
    <mergeCell ref="AT335:AX335"/>
    <mergeCell ref="AY335:BA335"/>
    <mergeCell ref="BB335:BE335"/>
    <mergeCell ref="C357:N358"/>
    <mergeCell ref="O357:Z358"/>
    <mergeCell ref="C359:N359"/>
    <mergeCell ref="O359:Z359"/>
    <mergeCell ref="C354:L354"/>
    <mergeCell ref="N354:P355"/>
    <mergeCell ref="Q354:Z354"/>
    <mergeCell ref="C376:I377"/>
    <mergeCell ref="J376:M377"/>
    <mergeCell ref="N376:O377"/>
    <mergeCell ref="P376:S377"/>
    <mergeCell ref="B346:F346"/>
    <mergeCell ref="G346:N346"/>
    <mergeCell ref="P346:T346"/>
    <mergeCell ref="B350:F350"/>
    <mergeCell ref="T335:W335"/>
    <mergeCell ref="X335:AA335"/>
    <mergeCell ref="BF376:BI377"/>
    <mergeCell ref="BF378:BI378"/>
    <mergeCell ref="BF379:BI379"/>
    <mergeCell ref="BF382:BI382"/>
    <mergeCell ref="BS370:BT370"/>
    <mergeCell ref="AA354:AG354"/>
    <mergeCell ref="AI354:AP354"/>
    <mergeCell ref="AA362:AG362"/>
    <mergeCell ref="AH362:AN362"/>
    <mergeCell ref="T376:AF376"/>
    <mergeCell ref="AG376:AK377"/>
    <mergeCell ref="T377:W377"/>
    <mergeCell ref="X377:AA377"/>
    <mergeCell ref="AB377:AF377"/>
    <mergeCell ref="AI369:AO370"/>
    <mergeCell ref="AT376:AX377"/>
    <mergeCell ref="AY376:BA377"/>
    <mergeCell ref="BB376:BE377"/>
    <mergeCell ref="AY378:BA378"/>
    <mergeCell ref="BB378:BE378"/>
    <mergeCell ref="AL378:AO378"/>
    <mergeCell ref="BL376:BO377"/>
    <mergeCell ref="AL376:AS376"/>
    <mergeCell ref="AL377:AO377"/>
    <mergeCell ref="AP377:AS377"/>
    <mergeCell ref="Q355:Z355"/>
    <mergeCell ref="AA355:AG355"/>
    <mergeCell ref="AI355:AP355"/>
    <mergeCell ref="P380:S380"/>
    <mergeCell ref="BJ382:BK382"/>
    <mergeCell ref="P378:S378"/>
    <mergeCell ref="AY379:BA379"/>
    <mergeCell ref="AG381:AK381"/>
    <mergeCell ref="BX370:CB370"/>
    <mergeCell ref="BU371:BW371"/>
    <mergeCell ref="BX371:CB371"/>
    <mergeCell ref="C362:J362"/>
    <mergeCell ref="K362:Z362"/>
    <mergeCell ref="C364:J364"/>
    <mergeCell ref="K364:Z364"/>
    <mergeCell ref="AA364:AD364"/>
    <mergeCell ref="AE364:AG364"/>
    <mergeCell ref="AH364:AK364"/>
    <mergeCell ref="AL364:AN364"/>
    <mergeCell ref="AL363:AN363"/>
    <mergeCell ref="C369:J370"/>
    <mergeCell ref="K369:Z369"/>
    <mergeCell ref="K370:R370"/>
    <mergeCell ref="S370:Z370"/>
    <mergeCell ref="AA369:AH370"/>
    <mergeCell ref="C371:J372"/>
    <mergeCell ref="K371:P372"/>
    <mergeCell ref="Q371:R372"/>
    <mergeCell ref="S371:X372"/>
    <mergeCell ref="Y371:Z372"/>
    <mergeCell ref="AA371:AH372"/>
    <mergeCell ref="AI371:AO372"/>
    <mergeCell ref="C363:J363"/>
    <mergeCell ref="K363:Z363"/>
    <mergeCell ref="AA363:AD363"/>
    <mergeCell ref="AE363:AG363"/>
    <mergeCell ref="AH363:AK363"/>
    <mergeCell ref="BU370:BW370"/>
    <mergeCell ref="BS371:BT371"/>
    <mergeCell ref="J379:L379"/>
    <mergeCell ref="C379:I379"/>
    <mergeCell ref="N379:O379"/>
    <mergeCell ref="P379:S379"/>
    <mergeCell ref="T378:W378"/>
    <mergeCell ref="X378:AA378"/>
    <mergeCell ref="AB378:AF378"/>
    <mergeCell ref="AG378:AK378"/>
    <mergeCell ref="AG379:AK379"/>
    <mergeCell ref="J378:L378"/>
    <mergeCell ref="AP378:AS378"/>
    <mergeCell ref="AT378:AX378"/>
    <mergeCell ref="T379:W379"/>
    <mergeCell ref="X379:AA379"/>
    <mergeCell ref="AB379:AF379"/>
    <mergeCell ref="AL379:AO379"/>
    <mergeCell ref="AP379:AS379"/>
    <mergeCell ref="AT379:AX379"/>
    <mergeCell ref="J381:L381"/>
    <mergeCell ref="J382:L382"/>
    <mergeCell ref="AY380:BA380"/>
    <mergeCell ref="BB380:BE380"/>
    <mergeCell ref="AL382:AO382"/>
    <mergeCell ref="AP382:AS382"/>
    <mergeCell ref="AT382:AX382"/>
    <mergeCell ref="AY382:BA382"/>
    <mergeCell ref="BB382:BE382"/>
    <mergeCell ref="T382:W382"/>
    <mergeCell ref="X382:AA382"/>
    <mergeCell ref="AB382:AF382"/>
    <mergeCell ref="BF380:BI380"/>
    <mergeCell ref="C381:I381"/>
    <mergeCell ref="N381:O381"/>
    <mergeCell ref="P381:S381"/>
    <mergeCell ref="X380:AA380"/>
    <mergeCell ref="AB380:AF380"/>
    <mergeCell ref="AG380:AK380"/>
    <mergeCell ref="AL380:AO380"/>
    <mergeCell ref="AP380:AS380"/>
    <mergeCell ref="AT380:AX380"/>
    <mergeCell ref="AP381:AS381"/>
    <mergeCell ref="AT381:AX381"/>
    <mergeCell ref="AY381:BA381"/>
    <mergeCell ref="C380:I380"/>
    <mergeCell ref="BB381:BE381"/>
    <mergeCell ref="BF381:BI381"/>
    <mergeCell ref="AL381:AO381"/>
    <mergeCell ref="J380:L380"/>
    <mergeCell ref="BB383:BE383"/>
    <mergeCell ref="BF383:BI383"/>
    <mergeCell ref="AL383:AO383"/>
    <mergeCell ref="AP383:AS383"/>
    <mergeCell ref="AT383:AX383"/>
    <mergeCell ref="AY383:BA383"/>
    <mergeCell ref="C382:I382"/>
    <mergeCell ref="N382:O382"/>
    <mergeCell ref="P382:S382"/>
    <mergeCell ref="T384:W384"/>
    <mergeCell ref="X384:AA384"/>
    <mergeCell ref="AB384:AF384"/>
    <mergeCell ref="X383:AA383"/>
    <mergeCell ref="AB383:AF383"/>
    <mergeCell ref="C383:I383"/>
    <mergeCell ref="N383:O383"/>
    <mergeCell ref="P383:S383"/>
    <mergeCell ref="T383:W383"/>
    <mergeCell ref="J383:L383"/>
    <mergeCell ref="C384:S384"/>
    <mergeCell ref="BF384:BI384"/>
    <mergeCell ref="AG382:AK382"/>
    <mergeCell ref="BJ431:BK431"/>
    <mergeCell ref="BJ432:BK432"/>
    <mergeCell ref="BJ424:BK425"/>
    <mergeCell ref="BJ426:BK426"/>
    <mergeCell ref="BJ427:BK427"/>
    <mergeCell ref="BJ428:BK428"/>
    <mergeCell ref="BJ429:BK429"/>
    <mergeCell ref="BS385:BT385"/>
    <mergeCell ref="AG384:AK384"/>
    <mergeCell ref="AL384:AO384"/>
    <mergeCell ref="AP384:AS384"/>
    <mergeCell ref="AT384:AX384"/>
    <mergeCell ref="AY384:BA384"/>
    <mergeCell ref="BB384:BE384"/>
    <mergeCell ref="AG430:AK430"/>
    <mergeCell ref="BB431:BE431"/>
    <mergeCell ref="BF431:BI431"/>
    <mergeCell ref="AL431:AO431"/>
    <mergeCell ref="AP431:AS431"/>
    <mergeCell ref="AT431:AX431"/>
    <mergeCell ref="AY431:BA431"/>
    <mergeCell ref="BL384:BO384"/>
    <mergeCell ref="Q402:Z402"/>
    <mergeCell ref="BU418:BW418"/>
    <mergeCell ref="BS419:BT419"/>
    <mergeCell ref="BF432:BI432"/>
    <mergeCell ref="BF424:BI425"/>
    <mergeCell ref="BF426:BI426"/>
    <mergeCell ref="BF427:BI427"/>
    <mergeCell ref="BF430:BI430"/>
    <mergeCell ref="BS418:BT418"/>
    <mergeCell ref="AA402:AG402"/>
    <mergeCell ref="AI402:AP402"/>
    <mergeCell ref="AA410:AG410"/>
    <mergeCell ref="AH410:AN410"/>
    <mergeCell ref="T424:AF424"/>
    <mergeCell ref="AG424:AK425"/>
    <mergeCell ref="T425:W425"/>
    <mergeCell ref="X425:AA425"/>
    <mergeCell ref="AB425:AF425"/>
    <mergeCell ref="AI417:AO418"/>
    <mergeCell ref="AT424:AX425"/>
    <mergeCell ref="AY424:BA425"/>
    <mergeCell ref="BB424:BE425"/>
    <mergeCell ref="AY426:BA426"/>
    <mergeCell ref="BB426:BE426"/>
    <mergeCell ref="AL426:AO426"/>
    <mergeCell ref="BL424:BO425"/>
    <mergeCell ref="BL426:BO426"/>
    <mergeCell ref="BL427:BO427"/>
    <mergeCell ref="BL428:BO428"/>
    <mergeCell ref="BL429:BO429"/>
    <mergeCell ref="BL430:BO430"/>
    <mergeCell ref="BJ430:BK430"/>
    <mergeCell ref="BX418:CB418"/>
    <mergeCell ref="BU419:BW419"/>
    <mergeCell ref="BX419:CB419"/>
    <mergeCell ref="C410:J410"/>
    <mergeCell ref="K410:Z410"/>
    <mergeCell ref="C412:J412"/>
    <mergeCell ref="K412:Z412"/>
    <mergeCell ref="AA412:AD412"/>
    <mergeCell ref="AE412:AG412"/>
    <mergeCell ref="AH412:AK412"/>
    <mergeCell ref="AL412:AN412"/>
    <mergeCell ref="AL411:AN411"/>
    <mergeCell ref="C417:J418"/>
    <mergeCell ref="K417:Z417"/>
    <mergeCell ref="K418:R418"/>
    <mergeCell ref="S418:Z418"/>
    <mergeCell ref="AA417:AH418"/>
    <mergeCell ref="C419:J420"/>
    <mergeCell ref="K419:P420"/>
    <mergeCell ref="Q419:R420"/>
    <mergeCell ref="S419:X420"/>
    <mergeCell ref="Y419:Z420"/>
    <mergeCell ref="AA419:AH420"/>
    <mergeCell ref="AI419:AO420"/>
    <mergeCell ref="C424:I425"/>
    <mergeCell ref="J424:M425"/>
    <mergeCell ref="N424:O425"/>
    <mergeCell ref="P424:S425"/>
    <mergeCell ref="AL424:AS424"/>
    <mergeCell ref="AL425:AO425"/>
    <mergeCell ref="AP425:AS425"/>
    <mergeCell ref="B394:F394"/>
    <mergeCell ref="G394:N394"/>
    <mergeCell ref="P394:T394"/>
    <mergeCell ref="B398:F398"/>
    <mergeCell ref="G398:N398"/>
    <mergeCell ref="P398:T398"/>
    <mergeCell ref="AD398:AH398"/>
    <mergeCell ref="AI398:AT398"/>
    <mergeCell ref="U398:Y398"/>
    <mergeCell ref="Z398:AB398"/>
    <mergeCell ref="C411:J411"/>
    <mergeCell ref="K411:Z411"/>
    <mergeCell ref="AA411:AD411"/>
    <mergeCell ref="AE411:AG411"/>
    <mergeCell ref="AH411:AK411"/>
    <mergeCell ref="C403:L403"/>
    <mergeCell ref="Q403:Z403"/>
    <mergeCell ref="AA403:AG403"/>
    <mergeCell ref="AI403:AP403"/>
    <mergeCell ref="C405:N406"/>
    <mergeCell ref="O405:Z406"/>
    <mergeCell ref="C407:N407"/>
    <mergeCell ref="O407:Z407"/>
    <mergeCell ref="C402:L402"/>
    <mergeCell ref="N402:P403"/>
    <mergeCell ref="N428:O428"/>
    <mergeCell ref="P428:S428"/>
    <mergeCell ref="T428:W428"/>
    <mergeCell ref="T429:W429"/>
    <mergeCell ref="X429:AA429"/>
    <mergeCell ref="AB429:AF429"/>
    <mergeCell ref="BB427:BE427"/>
    <mergeCell ref="C426:I426"/>
    <mergeCell ref="N426:O426"/>
    <mergeCell ref="P426:S426"/>
    <mergeCell ref="J427:L427"/>
    <mergeCell ref="C427:I427"/>
    <mergeCell ref="N427:O427"/>
    <mergeCell ref="P427:S427"/>
    <mergeCell ref="T426:W426"/>
    <mergeCell ref="X426:AA426"/>
    <mergeCell ref="AB426:AF426"/>
    <mergeCell ref="AG426:AK426"/>
    <mergeCell ref="AG427:AK427"/>
    <mergeCell ref="J426:L426"/>
    <mergeCell ref="AP426:AS426"/>
    <mergeCell ref="AT426:AX426"/>
    <mergeCell ref="T427:W427"/>
    <mergeCell ref="X427:AA427"/>
    <mergeCell ref="AB427:AF427"/>
    <mergeCell ref="AL427:AO427"/>
    <mergeCell ref="AP427:AS427"/>
    <mergeCell ref="AT427:AX427"/>
    <mergeCell ref="AY427:BA427"/>
    <mergeCell ref="AG429:AK429"/>
    <mergeCell ref="J429:L429"/>
    <mergeCell ref="J430:L430"/>
    <mergeCell ref="AY428:BA428"/>
    <mergeCell ref="BB428:BE428"/>
    <mergeCell ref="AL430:AO430"/>
    <mergeCell ref="AP430:AS430"/>
    <mergeCell ref="AT430:AX430"/>
    <mergeCell ref="AY430:BA430"/>
    <mergeCell ref="BB430:BE430"/>
    <mergeCell ref="T430:W430"/>
    <mergeCell ref="X430:AA430"/>
    <mergeCell ref="AB430:AF430"/>
    <mergeCell ref="BF428:BI428"/>
    <mergeCell ref="C429:I429"/>
    <mergeCell ref="N429:O429"/>
    <mergeCell ref="P429:S429"/>
    <mergeCell ref="X428:AA428"/>
    <mergeCell ref="AB428:AF428"/>
    <mergeCell ref="AG428:AK428"/>
    <mergeCell ref="AL428:AO428"/>
    <mergeCell ref="AP428:AS428"/>
    <mergeCell ref="AT428:AX428"/>
    <mergeCell ref="AP429:AS429"/>
    <mergeCell ref="AT429:AX429"/>
    <mergeCell ref="AY429:BA429"/>
    <mergeCell ref="C428:I428"/>
    <mergeCell ref="BB429:BE429"/>
    <mergeCell ref="BF429:BI429"/>
    <mergeCell ref="AL429:AO429"/>
    <mergeCell ref="J428:L428"/>
    <mergeCell ref="C430:I430"/>
    <mergeCell ref="N430:O430"/>
    <mergeCell ref="P430:S430"/>
    <mergeCell ref="BL478:BO478"/>
    <mergeCell ref="BL479:BO479"/>
    <mergeCell ref="BL480:BO480"/>
    <mergeCell ref="G447:N447"/>
    <mergeCell ref="P447:T447"/>
    <mergeCell ref="AD447:AH447"/>
    <mergeCell ref="AI447:AT447"/>
    <mergeCell ref="U447:Y447"/>
    <mergeCell ref="Z447:AB447"/>
    <mergeCell ref="C452:L452"/>
    <mergeCell ref="N477:O477"/>
    <mergeCell ref="T477:W477"/>
    <mergeCell ref="T478:W478"/>
    <mergeCell ref="X478:AA478"/>
    <mergeCell ref="AB478:AF478"/>
    <mergeCell ref="BB476:BE476"/>
    <mergeCell ref="C475:I475"/>
    <mergeCell ref="N475:O475"/>
    <mergeCell ref="BJ476:BK476"/>
    <mergeCell ref="BJ479:BK479"/>
    <mergeCell ref="AG478:AK478"/>
    <mergeCell ref="BJ478:BK478"/>
    <mergeCell ref="AL475:AO475"/>
    <mergeCell ref="BL473:BO474"/>
    <mergeCell ref="AL473:AS473"/>
    <mergeCell ref="AL474:AO474"/>
    <mergeCell ref="AP474:AS474"/>
    <mergeCell ref="Q452:Z452"/>
    <mergeCell ref="AA452:AG452"/>
    <mergeCell ref="AI452:AP452"/>
    <mergeCell ref="C476:I476"/>
    <mergeCell ref="N476:O476"/>
    <mergeCell ref="X432:AA432"/>
    <mergeCell ref="AB432:AF432"/>
    <mergeCell ref="BF473:BI474"/>
    <mergeCell ref="BF475:BI475"/>
    <mergeCell ref="BF476:BI476"/>
    <mergeCell ref="J476:L476"/>
    <mergeCell ref="X431:AA431"/>
    <mergeCell ref="AB431:AF431"/>
    <mergeCell ref="C431:I431"/>
    <mergeCell ref="N431:O431"/>
    <mergeCell ref="P431:S431"/>
    <mergeCell ref="T431:W431"/>
    <mergeCell ref="J431:L431"/>
    <mergeCell ref="C432:S432"/>
    <mergeCell ref="BL475:BO475"/>
    <mergeCell ref="BL476:BO476"/>
    <mergeCell ref="BL477:BO477"/>
    <mergeCell ref="BL431:BO431"/>
    <mergeCell ref="BL432:BO432"/>
    <mergeCell ref="AP445:BL445"/>
    <mergeCell ref="BJ473:BK474"/>
    <mergeCell ref="BJ475:BK475"/>
    <mergeCell ref="P475:S475"/>
    <mergeCell ref="AY476:BA476"/>
    <mergeCell ref="BJ477:BK477"/>
    <mergeCell ref="AI466:AO467"/>
    <mergeCell ref="AT473:AX474"/>
    <mergeCell ref="AY473:BA474"/>
    <mergeCell ref="BB473:BE474"/>
    <mergeCell ref="AY475:BA475"/>
    <mergeCell ref="BB475:BE475"/>
    <mergeCell ref="P476:S476"/>
    <mergeCell ref="BS433:BT433"/>
    <mergeCell ref="AG432:AK432"/>
    <mergeCell ref="AL432:AO432"/>
    <mergeCell ref="AP432:AS432"/>
    <mergeCell ref="AT432:AX432"/>
    <mergeCell ref="AY432:BA432"/>
    <mergeCell ref="BB432:BE432"/>
    <mergeCell ref="C454:N455"/>
    <mergeCell ref="O454:Z455"/>
    <mergeCell ref="C456:N456"/>
    <mergeCell ref="O456:Z456"/>
    <mergeCell ref="C451:L451"/>
    <mergeCell ref="N451:P452"/>
    <mergeCell ref="Q451:Z451"/>
    <mergeCell ref="C473:I474"/>
    <mergeCell ref="J473:M474"/>
    <mergeCell ref="N473:O474"/>
    <mergeCell ref="P473:S474"/>
    <mergeCell ref="B443:F443"/>
    <mergeCell ref="G443:N443"/>
    <mergeCell ref="P443:T443"/>
    <mergeCell ref="B447:F447"/>
    <mergeCell ref="T432:W432"/>
    <mergeCell ref="AA451:AG451"/>
    <mergeCell ref="AI451:AP451"/>
    <mergeCell ref="AA459:AG459"/>
    <mergeCell ref="AH459:AN459"/>
    <mergeCell ref="T473:AF473"/>
    <mergeCell ref="AG473:AK474"/>
    <mergeCell ref="T474:W474"/>
    <mergeCell ref="X474:AA474"/>
    <mergeCell ref="AB474:AF474"/>
    <mergeCell ref="BX467:CB467"/>
    <mergeCell ref="BU468:BW468"/>
    <mergeCell ref="BX468:CB468"/>
    <mergeCell ref="C459:J459"/>
    <mergeCell ref="K459:Z459"/>
    <mergeCell ref="C461:J461"/>
    <mergeCell ref="K461:Z461"/>
    <mergeCell ref="AA461:AD461"/>
    <mergeCell ref="AE461:AG461"/>
    <mergeCell ref="AH461:AK461"/>
    <mergeCell ref="AL461:AN461"/>
    <mergeCell ref="AL460:AN460"/>
    <mergeCell ref="C466:J467"/>
    <mergeCell ref="K466:Z466"/>
    <mergeCell ref="K467:R467"/>
    <mergeCell ref="S467:Z467"/>
    <mergeCell ref="AA466:AH467"/>
    <mergeCell ref="C468:J469"/>
    <mergeCell ref="K468:P469"/>
    <mergeCell ref="Q468:R469"/>
    <mergeCell ref="S468:X469"/>
    <mergeCell ref="Y468:Z469"/>
    <mergeCell ref="AA468:AH469"/>
    <mergeCell ref="AI468:AO469"/>
    <mergeCell ref="C460:J460"/>
    <mergeCell ref="K460:Z460"/>
    <mergeCell ref="AA460:AD460"/>
    <mergeCell ref="AE460:AG460"/>
    <mergeCell ref="AH460:AK460"/>
    <mergeCell ref="BU467:BW467"/>
    <mergeCell ref="BS468:BT468"/>
    <mergeCell ref="BS467:BT467"/>
    <mergeCell ref="T475:W475"/>
    <mergeCell ref="X475:AA475"/>
    <mergeCell ref="AB475:AF475"/>
    <mergeCell ref="AG475:AK475"/>
    <mergeCell ref="AG476:AK476"/>
    <mergeCell ref="J475:L475"/>
    <mergeCell ref="AP475:AS475"/>
    <mergeCell ref="AT475:AX475"/>
    <mergeCell ref="T476:W476"/>
    <mergeCell ref="X476:AA476"/>
    <mergeCell ref="AB476:AF476"/>
    <mergeCell ref="AL476:AO476"/>
    <mergeCell ref="AP476:AS476"/>
    <mergeCell ref="AT476:AX476"/>
    <mergeCell ref="J478:L478"/>
    <mergeCell ref="J479:L479"/>
    <mergeCell ref="AY477:BA477"/>
    <mergeCell ref="BB477:BE477"/>
    <mergeCell ref="AL479:AO479"/>
    <mergeCell ref="AP479:AS479"/>
    <mergeCell ref="AT479:AX479"/>
    <mergeCell ref="AY479:BA479"/>
    <mergeCell ref="BB479:BE479"/>
    <mergeCell ref="T479:W479"/>
    <mergeCell ref="X479:AA479"/>
    <mergeCell ref="AB479:AF479"/>
    <mergeCell ref="BF477:BI477"/>
    <mergeCell ref="C478:I478"/>
    <mergeCell ref="N478:O478"/>
    <mergeCell ref="P478:S478"/>
    <mergeCell ref="X477:AA477"/>
    <mergeCell ref="AB477:AF477"/>
    <mergeCell ref="AG477:AK477"/>
    <mergeCell ref="AL477:AO477"/>
    <mergeCell ref="AP477:AS477"/>
    <mergeCell ref="AT477:AX477"/>
    <mergeCell ref="AP478:AS478"/>
    <mergeCell ref="AT478:AX478"/>
    <mergeCell ref="AY478:BA478"/>
    <mergeCell ref="C477:I477"/>
    <mergeCell ref="BB478:BE478"/>
    <mergeCell ref="BF478:BI478"/>
    <mergeCell ref="AL478:AO478"/>
    <mergeCell ref="J477:L477"/>
    <mergeCell ref="BF479:BI479"/>
    <mergeCell ref="P477:S477"/>
    <mergeCell ref="BS482:BT482"/>
    <mergeCell ref="AG481:AK481"/>
    <mergeCell ref="AL481:AO481"/>
    <mergeCell ref="AP481:AS481"/>
    <mergeCell ref="AT481:AX481"/>
    <mergeCell ref="AY481:BA481"/>
    <mergeCell ref="BB481:BE481"/>
    <mergeCell ref="BB480:BE480"/>
    <mergeCell ref="BF480:BI480"/>
    <mergeCell ref="AL480:AO480"/>
    <mergeCell ref="AP480:AS480"/>
    <mergeCell ref="AT480:AX480"/>
    <mergeCell ref="AY480:BA480"/>
    <mergeCell ref="C479:I479"/>
    <mergeCell ref="N479:O479"/>
    <mergeCell ref="P479:S479"/>
    <mergeCell ref="T481:W481"/>
    <mergeCell ref="X481:AA481"/>
    <mergeCell ref="AB481:AF481"/>
    <mergeCell ref="X480:AA480"/>
    <mergeCell ref="AB480:AF480"/>
    <mergeCell ref="C480:I480"/>
    <mergeCell ref="N480:O480"/>
    <mergeCell ref="P480:S480"/>
    <mergeCell ref="T480:W480"/>
    <mergeCell ref="J480:L480"/>
    <mergeCell ref="C481:S481"/>
    <mergeCell ref="BF481:BI481"/>
    <mergeCell ref="BL481:BO481"/>
    <mergeCell ref="BJ480:BK480"/>
    <mergeCell ref="BJ481:BK481"/>
    <mergeCell ref="AG479:AK479"/>
  </mergeCells>
  <phoneticPr fontId="1"/>
  <conditionalFormatting sqref="AT35:AU40">
    <cfRule type="cellIs" dxfId="81" priority="40" operator="equal">
      <formula>0</formula>
    </cfRule>
  </conditionalFormatting>
  <conditionalFormatting sqref="G3:N3">
    <cfRule type="cellIs" dxfId="80" priority="39" operator="equal">
      <formula>"変更"</formula>
    </cfRule>
  </conditionalFormatting>
  <conditionalFormatting sqref="P3">
    <cfRule type="cellIs" dxfId="79" priority="38" operator="equal">
      <formula>$G$3=変更</formula>
    </cfRule>
  </conditionalFormatting>
  <conditionalFormatting sqref="AT84:AT89">
    <cfRule type="cellIs" dxfId="78" priority="36" operator="equal">
      <formula>0</formula>
    </cfRule>
  </conditionalFormatting>
  <conditionalFormatting sqref="P52">
    <cfRule type="cellIs" dxfId="77" priority="35" operator="equal">
      <formula>$G$3=変更</formula>
    </cfRule>
  </conditionalFormatting>
  <conditionalFormatting sqref="G52:N52">
    <cfRule type="cellIs" dxfId="76" priority="33" operator="equal">
      <formula>"変更"</formula>
    </cfRule>
  </conditionalFormatting>
  <conditionalFormatting sqref="AT133:AT138">
    <cfRule type="cellIs" dxfId="75" priority="32" operator="equal">
      <formula>0</formula>
    </cfRule>
  </conditionalFormatting>
  <conditionalFormatting sqref="P101">
    <cfRule type="cellIs" dxfId="74" priority="31" operator="equal">
      <formula>$G$3=変更</formula>
    </cfRule>
  </conditionalFormatting>
  <conditionalFormatting sqref="G101:N101">
    <cfRule type="cellIs" dxfId="73" priority="29" operator="equal">
      <formula>"変更"</formula>
    </cfRule>
  </conditionalFormatting>
  <conditionalFormatting sqref="AT182:AU187">
    <cfRule type="cellIs" dxfId="72" priority="28" operator="equal">
      <formula>0</formula>
    </cfRule>
  </conditionalFormatting>
  <conditionalFormatting sqref="P150">
    <cfRule type="cellIs" dxfId="71" priority="27" operator="equal">
      <formula>$G$3=変更</formula>
    </cfRule>
  </conditionalFormatting>
  <conditionalFormatting sqref="G150:N150">
    <cfRule type="cellIs" dxfId="70" priority="25" operator="equal">
      <formula>"変更"</formula>
    </cfRule>
  </conditionalFormatting>
  <conditionalFormatting sqref="AT231:AT236">
    <cfRule type="cellIs" dxfId="69" priority="24" operator="equal">
      <formula>0</formula>
    </cfRule>
  </conditionalFormatting>
  <conditionalFormatting sqref="P199">
    <cfRule type="cellIs" dxfId="68" priority="23" operator="equal">
      <formula>$G$3=変更</formula>
    </cfRule>
  </conditionalFormatting>
  <conditionalFormatting sqref="G199:N199">
    <cfRule type="cellIs" dxfId="67" priority="21" operator="equal">
      <formula>"変更"</formula>
    </cfRule>
  </conditionalFormatting>
  <conditionalFormatting sqref="AT280:AT285">
    <cfRule type="cellIs" dxfId="66" priority="20" operator="equal">
      <formula>0</formula>
    </cfRule>
  </conditionalFormatting>
  <conditionalFormatting sqref="P248">
    <cfRule type="cellIs" dxfId="65" priority="19" operator="equal">
      <formula>$G$3=変更</formula>
    </cfRule>
  </conditionalFormatting>
  <conditionalFormatting sqref="G248:N248">
    <cfRule type="cellIs" dxfId="64" priority="17" operator="equal">
      <formula>"変更"</formula>
    </cfRule>
  </conditionalFormatting>
  <conditionalFormatting sqref="AT329:AT334">
    <cfRule type="cellIs" dxfId="63" priority="16" operator="equal">
      <formula>0</formula>
    </cfRule>
  </conditionalFormatting>
  <conditionalFormatting sqref="P297">
    <cfRule type="cellIs" dxfId="62" priority="15" operator="equal">
      <formula>$G$3=変更</formula>
    </cfRule>
  </conditionalFormatting>
  <conditionalFormatting sqref="G297:N297">
    <cfRule type="cellIs" dxfId="61" priority="13" operator="equal">
      <formula>"変更"</formula>
    </cfRule>
  </conditionalFormatting>
  <conditionalFormatting sqref="AT378:AT383">
    <cfRule type="cellIs" dxfId="60" priority="12" operator="equal">
      <formula>0</formula>
    </cfRule>
  </conditionalFormatting>
  <conditionalFormatting sqref="P346">
    <cfRule type="cellIs" dxfId="59" priority="11" operator="equal">
      <formula>$G$3=変更</formula>
    </cfRule>
  </conditionalFormatting>
  <conditionalFormatting sqref="G346:N346">
    <cfRule type="cellIs" dxfId="58" priority="9" operator="equal">
      <formula>"変更"</formula>
    </cfRule>
  </conditionalFormatting>
  <conditionalFormatting sqref="AT426:AT431">
    <cfRule type="cellIs" dxfId="57" priority="8" operator="equal">
      <formula>0</formula>
    </cfRule>
  </conditionalFormatting>
  <conditionalFormatting sqref="P394">
    <cfRule type="cellIs" dxfId="56" priority="7" operator="equal">
      <formula>$G$3=変更</formula>
    </cfRule>
  </conditionalFormatting>
  <conditionalFormatting sqref="G394:N394">
    <cfRule type="cellIs" dxfId="55" priority="5" operator="equal">
      <formula>"変更"</formula>
    </cfRule>
  </conditionalFormatting>
  <conditionalFormatting sqref="AT475:AT480">
    <cfRule type="cellIs" dxfId="54" priority="4" operator="equal">
      <formula>0</formula>
    </cfRule>
  </conditionalFormatting>
  <conditionalFormatting sqref="P443">
    <cfRule type="cellIs" dxfId="53" priority="3" operator="equal">
      <formula>$G$3=変更</formula>
    </cfRule>
  </conditionalFormatting>
  <conditionalFormatting sqref="G443:N443">
    <cfRule type="cellIs" dxfId="52" priority="1" operator="equal">
      <formula>"変更"</formula>
    </cfRule>
  </conditionalFormatting>
  <dataValidations xWindow="1008" yWindow="554" count="7">
    <dataValidation type="list" allowBlank="1" showInputMessage="1" showErrorMessage="1" sqref="AY35:AY40 AY84:AY89 AY133:AY138 AY182:AY187 AY231:AY236 AY280:AY285 AY329:AY334 AY378:AY383 AY426:AY431 AY475:AY480">
      <formula1>施行方法</formula1>
    </dataValidation>
    <dataValidation type="list" allowBlank="1" showInputMessage="1" showErrorMessage="1" sqref="P35:S40 P84:S89 P133:S138 P182:S187 P231:S236 P280:S285 P329:S334 P378:S383 P426:S431 P475:S480">
      <formula1>県補助率</formula1>
    </dataValidation>
    <dataValidation type="list" allowBlank="1" showInputMessage="1" showErrorMessage="1" sqref="AI12 AI61 AI110 AI159 AI208 AI257 AI306 AI355 AI403 AI452">
      <formula1>消費税区分</formula1>
    </dataValidation>
    <dataValidation type="list" allowBlank="1" showInputMessage="1" showErrorMessage="1" sqref="AI28 AI77 AI126 AI175 AI224 AI273 AI322 AI371 AI419 AI468">
      <formula1>"○,ー"</formula1>
    </dataValidation>
    <dataValidation allowBlank="1" showInputMessage="1" showErrorMessage="1" prompt="事業実施主体が個人の場合は記入不要" sqref="H13 H17 H19 H22:H23 H62 H66 H71:H72 H68 H111 H115 H120:H121 H117 H160 H164 H169:H170 H166 H209 H213 H218:H219 H215 H258 H262 H267:H268 H264 H307 H311 H316:H317 H313 H356 H360 H365:H366 H362 H404 H408 H413:H414 H410 H453 H457 H462:H463 H459"/>
    <dataValidation type="list" allowBlank="1" showInputMessage="1" showErrorMessage="1" sqref="BJ35:BK40 BJ84:BK89 BJ133:BK138 BF182:BG187 BJ231:BK236 BJ280:BK285 BJ329:BK334 BJ378:BK383 BJ426:BK431 BJ475:BK480">
      <formula1>"○"</formula1>
    </dataValidation>
    <dataValidation type="list" imeMode="on" allowBlank="1" showInputMessage="1" sqref="M35:M40 M84:M89 M133:M138 M182:M187 M231:M236 M280:M285 M329:M334 M378:M383 M426:M431 M475:M480">
      <formula1>事業量単位</formula1>
    </dataValidation>
  </dataValidations>
  <pageMargins left="0.25" right="0.25" top="0.75" bottom="0.75" header="0.3" footer="0.3"/>
  <pageSetup paperSize="9" scale="52" fitToHeight="0" orientation="landscape" r:id="rId1"/>
  <rowBreaks count="9" manualBreakCount="9">
    <brk id="49" max="68" man="1"/>
    <brk id="98" max="68" man="1"/>
    <brk id="147" max="68" man="1"/>
    <brk id="196" max="68" man="1"/>
    <brk id="245" max="68" man="1"/>
    <brk id="294" max="68" man="1"/>
    <brk id="343" max="68" man="1"/>
    <brk id="391" max="68" man="1"/>
    <brk id="440" max="68" man="1"/>
  </rowBreaks>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1C1CD878-5E4D-4D87-AD21-F12568C8FC75}">
            <xm:f>NOT(ISERROR(SEARCH($G$3=変更,P3)))</xm:f>
            <xm:f>$G$3=変更</xm:f>
            <x14:dxf>
              <font>
                <color rgb="FFFF0000"/>
              </font>
            </x14:dxf>
          </x14:cfRule>
          <xm:sqref>P3</xm:sqref>
        </x14:conditionalFormatting>
        <x14:conditionalFormatting xmlns:xm="http://schemas.microsoft.com/office/excel/2006/main">
          <x14:cfRule type="containsText" priority="34" operator="containsText" id="{8F33AB72-5928-47A9-9408-920EFADC2C15}">
            <xm:f>NOT(ISERROR(SEARCH($G$3=変更,P52)))</xm:f>
            <xm:f>$G$3=変更</xm:f>
            <x14:dxf>
              <font>
                <color rgb="FFFF0000"/>
              </font>
            </x14:dxf>
          </x14:cfRule>
          <xm:sqref>P52</xm:sqref>
        </x14:conditionalFormatting>
        <x14:conditionalFormatting xmlns:xm="http://schemas.microsoft.com/office/excel/2006/main">
          <x14:cfRule type="containsText" priority="30" operator="containsText" id="{0A764612-5A9C-4BF8-BBE4-133A1A0456E3}">
            <xm:f>NOT(ISERROR(SEARCH($G$3=変更,P101)))</xm:f>
            <xm:f>$G$3=変更</xm:f>
            <x14:dxf>
              <font>
                <color rgb="FFFF0000"/>
              </font>
            </x14:dxf>
          </x14:cfRule>
          <xm:sqref>P101</xm:sqref>
        </x14:conditionalFormatting>
        <x14:conditionalFormatting xmlns:xm="http://schemas.microsoft.com/office/excel/2006/main">
          <x14:cfRule type="containsText" priority="26" operator="containsText" id="{D4275DD3-6696-455C-937D-67E1AA18AAED}">
            <xm:f>NOT(ISERROR(SEARCH($G$3=変更,P150)))</xm:f>
            <xm:f>$G$3=変更</xm:f>
            <x14:dxf>
              <font>
                <color rgb="FFFF0000"/>
              </font>
            </x14:dxf>
          </x14:cfRule>
          <xm:sqref>P150</xm:sqref>
        </x14:conditionalFormatting>
        <x14:conditionalFormatting xmlns:xm="http://schemas.microsoft.com/office/excel/2006/main">
          <x14:cfRule type="containsText" priority="22" operator="containsText" id="{77E903CE-F846-49AC-8C4D-5A8CF58FEA79}">
            <xm:f>NOT(ISERROR(SEARCH($G$3=変更,P199)))</xm:f>
            <xm:f>$G$3=変更</xm:f>
            <x14:dxf>
              <font>
                <color rgb="FFFF0000"/>
              </font>
            </x14:dxf>
          </x14:cfRule>
          <xm:sqref>P199</xm:sqref>
        </x14:conditionalFormatting>
        <x14:conditionalFormatting xmlns:xm="http://schemas.microsoft.com/office/excel/2006/main">
          <x14:cfRule type="containsText" priority="18" operator="containsText" id="{009538B0-7543-4213-B108-5BC9B72D1B98}">
            <xm:f>NOT(ISERROR(SEARCH($G$3=変更,P248)))</xm:f>
            <xm:f>$G$3=変更</xm:f>
            <x14:dxf>
              <font>
                <color rgb="FFFF0000"/>
              </font>
            </x14:dxf>
          </x14:cfRule>
          <xm:sqref>P248</xm:sqref>
        </x14:conditionalFormatting>
        <x14:conditionalFormatting xmlns:xm="http://schemas.microsoft.com/office/excel/2006/main">
          <x14:cfRule type="containsText" priority="14" operator="containsText" id="{75448EFF-6FB8-44D4-B4B2-00B2EB5C3447}">
            <xm:f>NOT(ISERROR(SEARCH($G$3=変更,P297)))</xm:f>
            <xm:f>$G$3=変更</xm:f>
            <x14:dxf>
              <font>
                <color rgb="FFFF0000"/>
              </font>
            </x14:dxf>
          </x14:cfRule>
          <xm:sqref>P297</xm:sqref>
        </x14:conditionalFormatting>
        <x14:conditionalFormatting xmlns:xm="http://schemas.microsoft.com/office/excel/2006/main">
          <x14:cfRule type="containsText" priority="10" operator="containsText" id="{C2D41C29-AB6F-4873-B9A0-4E717D271986}">
            <xm:f>NOT(ISERROR(SEARCH($G$3=変更,P346)))</xm:f>
            <xm:f>$G$3=変更</xm:f>
            <x14:dxf>
              <font>
                <color rgb="FFFF0000"/>
              </font>
            </x14:dxf>
          </x14:cfRule>
          <xm:sqref>P346</xm:sqref>
        </x14:conditionalFormatting>
        <x14:conditionalFormatting xmlns:xm="http://schemas.microsoft.com/office/excel/2006/main">
          <x14:cfRule type="containsText" priority="6" operator="containsText" id="{1CC95709-0E25-4CE9-892B-A5C83E6E30A3}">
            <xm:f>NOT(ISERROR(SEARCH($G$3=変更,P394)))</xm:f>
            <xm:f>$G$3=変更</xm:f>
            <x14:dxf>
              <font>
                <color rgb="FFFF0000"/>
              </font>
            </x14:dxf>
          </x14:cfRule>
          <xm:sqref>P394</xm:sqref>
        </x14:conditionalFormatting>
        <x14:conditionalFormatting xmlns:xm="http://schemas.microsoft.com/office/excel/2006/main">
          <x14:cfRule type="containsText" priority="2" operator="containsText" id="{97354ED6-58CA-445F-8E8D-4CF41D475B18}">
            <xm:f>NOT(ISERROR(SEARCH($G$3=変更,P443)))</xm:f>
            <xm:f>$G$3=変更</xm:f>
            <x14:dxf>
              <font>
                <color rgb="FFFF0000"/>
              </font>
            </x14:dxf>
          </x14:cfRule>
          <xm:sqref>P443</xm:sqref>
        </x14:conditionalFormatting>
      </x14:conditionalFormattings>
    </ext>
    <ext xmlns:x14="http://schemas.microsoft.com/office/spreadsheetml/2009/9/main" uri="{CCE6A557-97BC-4b89-ADB6-D9C93CAAB3DF}">
      <x14:dataValidations xmlns:xm="http://schemas.microsoft.com/office/excel/2006/main" xWindow="1008" yWindow="554" count="1">
        <x14:dataValidation type="list" allowBlank="1" showInputMessage="1" showErrorMessage="1">
          <x14:formula1>
            <xm:f>'リスト（削除不可）'!$U$2:$U$3</xm:f>
          </x14:formula1>
          <xm:sqref>AA28:AH29 AA77:AH78 AA126:AH127 AA175:AH176 AA224:AH225 AA273:AH274 AA322:AH323 AA371:AH372 AA419:AH420 AA468:AH469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AL889"/>
  <sheetViews>
    <sheetView showZeros="0" view="pageBreakPreview" topLeftCell="A85" zoomScale="90" zoomScaleNormal="100" zoomScaleSheetLayoutView="90" workbookViewId="0">
      <selection activeCell="W25" sqref="W25:AH25"/>
    </sheetView>
  </sheetViews>
  <sheetFormatPr defaultColWidth="4.25" defaultRowHeight="18" customHeight="1" x14ac:dyDescent="0.4"/>
  <cols>
    <col min="1" max="1" width="4" style="91" customWidth="1"/>
    <col min="2" max="22" width="4.25" style="91"/>
    <col min="23" max="23" width="4.25" style="91" customWidth="1"/>
    <col min="24" max="29" width="4.25" style="91"/>
    <col min="30" max="32" width="0" style="91" hidden="1" customWidth="1"/>
    <col min="33" max="37" width="4.25" style="91"/>
    <col min="38" max="38" width="7.5" style="91" customWidth="1"/>
    <col min="39" max="16384" width="4.25" style="91"/>
  </cols>
  <sheetData>
    <row r="1" spans="1:38" ht="18" customHeight="1" x14ac:dyDescent="0.4">
      <c r="A1" s="8" t="s">
        <v>478</v>
      </c>
      <c r="AL1" s="97">
        <v>1</v>
      </c>
    </row>
    <row r="2" spans="1:38" ht="8.25" customHeight="1" x14ac:dyDescent="0.4"/>
    <row r="3" spans="1:38" ht="18" customHeight="1" x14ac:dyDescent="0.4">
      <c r="B3" s="542" t="s">
        <v>479</v>
      </c>
      <c r="C3" s="542"/>
      <c r="D3" s="542"/>
      <c r="E3" s="542"/>
      <c r="F3" s="542"/>
      <c r="G3" s="542"/>
      <c r="H3" s="542"/>
      <c r="I3" s="542"/>
      <c r="J3" s="542"/>
      <c r="K3" s="542"/>
      <c r="L3" s="542"/>
      <c r="M3" s="542"/>
      <c r="N3" s="542"/>
      <c r="O3" s="542"/>
      <c r="P3" s="542"/>
      <c r="Q3" s="542"/>
      <c r="R3" s="542"/>
      <c r="S3" s="542"/>
      <c r="T3" s="542"/>
    </row>
    <row r="5" spans="1:38" ht="18" customHeight="1" x14ac:dyDescent="0.4">
      <c r="C5" s="316" t="s">
        <v>480</v>
      </c>
      <c r="D5" s="316"/>
      <c r="E5" s="316"/>
      <c r="F5" s="449" t="str">
        <f>'別紙B-1　総括表'!D27</f>
        <v/>
      </c>
      <c r="G5" s="449"/>
      <c r="H5" s="449"/>
      <c r="I5" s="449"/>
      <c r="J5" s="449"/>
      <c r="L5" s="316" t="s">
        <v>481</v>
      </c>
      <c r="M5" s="316"/>
      <c r="N5" s="543">
        <f>'別紙B-1　総括表'!$V$9</f>
        <v>0</v>
      </c>
      <c r="O5" s="543"/>
      <c r="P5" s="543"/>
      <c r="Q5" s="543"/>
    </row>
    <row r="7" spans="1:38" ht="18" customHeight="1" x14ac:dyDescent="0.4">
      <c r="B7" s="91" t="s">
        <v>482</v>
      </c>
    </row>
    <row r="8" spans="1:38" ht="12.75" customHeight="1" x14ac:dyDescent="0.4"/>
    <row r="9" spans="1:38" ht="18" customHeight="1" x14ac:dyDescent="0.4">
      <c r="C9" s="91" t="s">
        <v>483</v>
      </c>
    </row>
    <row r="10" spans="1:38" ht="18" customHeight="1" x14ac:dyDescent="0.4">
      <c r="C10" s="316" t="s">
        <v>172</v>
      </c>
      <c r="D10" s="316"/>
      <c r="E10" s="316"/>
      <c r="F10" s="316"/>
      <c r="G10" s="316"/>
      <c r="H10" s="316"/>
      <c r="I10" s="321" t="s">
        <v>484</v>
      </c>
      <c r="J10" s="321"/>
      <c r="K10" s="321"/>
      <c r="L10" s="321"/>
      <c r="M10" s="321"/>
      <c r="N10" s="321"/>
      <c r="O10" s="321"/>
      <c r="P10" s="321" t="s">
        <v>485</v>
      </c>
      <c r="Q10" s="321"/>
      <c r="R10" s="321"/>
      <c r="S10" s="321"/>
      <c r="T10" s="321"/>
      <c r="U10" s="321"/>
      <c r="V10" s="321"/>
      <c r="W10" s="321" t="s">
        <v>486</v>
      </c>
      <c r="X10" s="321"/>
      <c r="Y10" s="321"/>
      <c r="Z10" s="321"/>
      <c r="AA10" s="321"/>
      <c r="AB10" s="321"/>
      <c r="AC10" s="321"/>
      <c r="AD10" s="316" t="s">
        <v>487</v>
      </c>
      <c r="AE10" s="316"/>
      <c r="AF10" s="316"/>
      <c r="AG10" s="316"/>
      <c r="AH10" s="316"/>
      <c r="AI10" s="316"/>
      <c r="AJ10" s="316"/>
    </row>
    <row r="11" spans="1:38" ht="18" customHeight="1" x14ac:dyDescent="0.4">
      <c r="C11" s="316"/>
      <c r="D11" s="316"/>
      <c r="E11" s="316"/>
      <c r="F11" s="316"/>
      <c r="G11" s="316"/>
      <c r="H11" s="316"/>
      <c r="I11" s="329" t="s">
        <v>488</v>
      </c>
      <c r="J11" s="329"/>
      <c r="K11" s="329"/>
      <c r="L11" s="329" t="s">
        <v>489</v>
      </c>
      <c r="M11" s="329"/>
      <c r="N11" s="329"/>
      <c r="O11" s="329"/>
      <c r="P11" s="329" t="s">
        <v>488</v>
      </c>
      <c r="Q11" s="329"/>
      <c r="R11" s="329"/>
      <c r="S11" s="329" t="s">
        <v>489</v>
      </c>
      <c r="T11" s="329"/>
      <c r="U11" s="329"/>
      <c r="V11" s="329"/>
      <c r="W11" s="329" t="s">
        <v>488</v>
      </c>
      <c r="X11" s="329"/>
      <c r="Y11" s="329"/>
      <c r="Z11" s="329" t="s">
        <v>489</v>
      </c>
      <c r="AA11" s="329"/>
      <c r="AB11" s="329"/>
      <c r="AC11" s="329"/>
      <c r="AD11" s="329" t="s">
        <v>488</v>
      </c>
      <c r="AE11" s="329"/>
      <c r="AF11" s="329"/>
      <c r="AG11" s="329" t="s">
        <v>489</v>
      </c>
      <c r="AH11" s="329"/>
      <c r="AI11" s="329"/>
      <c r="AJ11" s="329"/>
    </row>
    <row r="12" spans="1:38" ht="18" customHeight="1" x14ac:dyDescent="0.4">
      <c r="C12" s="316" t="s">
        <v>490</v>
      </c>
      <c r="D12" s="316"/>
      <c r="E12" s="448">
        <f>N5</f>
        <v>0</v>
      </c>
      <c r="F12" s="448"/>
      <c r="G12" s="448"/>
      <c r="H12" s="448"/>
      <c r="I12" s="544"/>
      <c r="J12" s="544"/>
      <c r="K12" s="544"/>
      <c r="L12" s="544"/>
      <c r="M12" s="544"/>
      <c r="N12" s="544"/>
      <c r="O12" s="544"/>
      <c r="P12" s="544"/>
      <c r="Q12" s="544"/>
      <c r="R12" s="544"/>
      <c r="S12" s="544"/>
      <c r="T12" s="544"/>
      <c r="U12" s="544"/>
      <c r="V12" s="544"/>
      <c r="W12" s="544"/>
      <c r="X12" s="544"/>
      <c r="Y12" s="544"/>
      <c r="Z12" s="544"/>
      <c r="AA12" s="544"/>
      <c r="AB12" s="544"/>
      <c r="AC12" s="544"/>
      <c r="AD12" s="545" t="str">
        <f>IF(ISBLANK(I12),"",AVERAGE(I12,P12,W12))</f>
        <v/>
      </c>
      <c r="AE12" s="545"/>
      <c r="AF12" s="545"/>
      <c r="AG12" s="545" t="str">
        <f>IF(ISBLANK(L12),"",AVERAGE(L12,S12,Z12))</f>
        <v/>
      </c>
      <c r="AH12" s="545"/>
      <c r="AI12" s="545"/>
      <c r="AJ12" s="545"/>
    </row>
    <row r="13" spans="1:38" ht="18" customHeight="1" x14ac:dyDescent="0.4">
      <c r="C13" s="448" t="s">
        <v>491</v>
      </c>
      <c r="D13" s="448"/>
      <c r="E13" s="356"/>
      <c r="F13" s="357"/>
      <c r="G13" s="357"/>
      <c r="H13" s="358"/>
      <c r="I13" s="544"/>
      <c r="J13" s="544"/>
      <c r="K13" s="544"/>
      <c r="L13" s="544"/>
      <c r="M13" s="544"/>
      <c r="N13" s="544"/>
      <c r="O13" s="544"/>
      <c r="P13" s="544"/>
      <c r="Q13" s="544"/>
      <c r="R13" s="544"/>
      <c r="S13" s="544"/>
      <c r="T13" s="544"/>
      <c r="U13" s="544"/>
      <c r="V13" s="544"/>
      <c r="W13" s="544"/>
      <c r="X13" s="544"/>
      <c r="Y13" s="544"/>
      <c r="Z13" s="544"/>
      <c r="AA13" s="544"/>
      <c r="AB13" s="544"/>
      <c r="AC13" s="544"/>
      <c r="AD13" s="545" t="str">
        <f>IF(ISBLANK(I13),"",AVERAGE(I13,P13,W13))</f>
        <v/>
      </c>
      <c r="AE13" s="545"/>
      <c r="AF13" s="545"/>
      <c r="AG13" s="545" t="str">
        <f>IF(ISBLANK(L13),"",AVERAGE(L13,S13,Z13))</f>
        <v/>
      </c>
      <c r="AH13" s="545"/>
      <c r="AI13" s="545"/>
      <c r="AJ13" s="545"/>
    </row>
    <row r="14" spans="1:38" ht="18" customHeight="1" x14ac:dyDescent="0.4">
      <c r="C14" s="448"/>
      <c r="D14" s="448"/>
      <c r="E14" s="356"/>
      <c r="F14" s="357"/>
      <c r="G14" s="357"/>
      <c r="H14" s="358"/>
      <c r="I14" s="544"/>
      <c r="J14" s="544"/>
      <c r="K14" s="544"/>
      <c r="L14" s="544"/>
      <c r="M14" s="544"/>
      <c r="N14" s="544"/>
      <c r="O14" s="544"/>
      <c r="P14" s="544"/>
      <c r="Q14" s="544"/>
      <c r="R14" s="544"/>
      <c r="S14" s="544"/>
      <c r="T14" s="544"/>
      <c r="U14" s="544"/>
      <c r="V14" s="544"/>
      <c r="W14" s="544"/>
      <c r="X14" s="544"/>
      <c r="Y14" s="544"/>
      <c r="Z14" s="544"/>
      <c r="AA14" s="544"/>
      <c r="AB14" s="544"/>
      <c r="AC14" s="544"/>
      <c r="AD14" s="545" t="str">
        <f t="shared" ref="AD14:AD19" si="0">IF(ISBLANK(I14),"",AVERAGE(I14,P14,W14))</f>
        <v/>
      </c>
      <c r="AE14" s="545"/>
      <c r="AF14" s="545"/>
      <c r="AG14" s="545" t="str">
        <f t="shared" ref="AG14:AG19" si="1">IF(ISBLANK(L14),"",AVERAGE(L14,S14,Z14))</f>
        <v/>
      </c>
      <c r="AH14" s="545"/>
      <c r="AI14" s="545"/>
      <c r="AJ14" s="545"/>
    </row>
    <row r="15" spans="1:38" ht="18" customHeight="1" x14ac:dyDescent="0.4">
      <c r="C15" s="448"/>
      <c r="D15" s="448"/>
      <c r="E15" s="356"/>
      <c r="F15" s="357"/>
      <c r="G15" s="357"/>
      <c r="H15" s="358"/>
      <c r="I15" s="544"/>
      <c r="J15" s="544"/>
      <c r="K15" s="544"/>
      <c r="L15" s="544"/>
      <c r="M15" s="544"/>
      <c r="N15" s="544"/>
      <c r="O15" s="544"/>
      <c r="P15" s="544"/>
      <c r="Q15" s="544"/>
      <c r="R15" s="544"/>
      <c r="S15" s="544"/>
      <c r="T15" s="544"/>
      <c r="U15" s="544"/>
      <c r="V15" s="544"/>
      <c r="W15" s="544"/>
      <c r="X15" s="544"/>
      <c r="Y15" s="544"/>
      <c r="Z15" s="544"/>
      <c r="AA15" s="544"/>
      <c r="AB15" s="544"/>
      <c r="AC15" s="544"/>
      <c r="AD15" s="545" t="str">
        <f t="shared" si="0"/>
        <v/>
      </c>
      <c r="AE15" s="545"/>
      <c r="AF15" s="545"/>
      <c r="AG15" s="545" t="str">
        <f t="shared" si="1"/>
        <v/>
      </c>
      <c r="AH15" s="545"/>
      <c r="AI15" s="545"/>
      <c r="AJ15" s="545"/>
    </row>
    <row r="16" spans="1:38" ht="18" customHeight="1" x14ac:dyDescent="0.4">
      <c r="C16" s="448"/>
      <c r="D16" s="448"/>
      <c r="E16" s="356"/>
      <c r="F16" s="357"/>
      <c r="G16" s="357"/>
      <c r="H16" s="358"/>
      <c r="I16" s="544"/>
      <c r="J16" s="544"/>
      <c r="K16" s="544"/>
      <c r="L16" s="544"/>
      <c r="M16" s="544"/>
      <c r="N16" s="544"/>
      <c r="O16" s="544"/>
      <c r="P16" s="544"/>
      <c r="Q16" s="544"/>
      <c r="R16" s="544"/>
      <c r="S16" s="544"/>
      <c r="T16" s="544"/>
      <c r="U16" s="544"/>
      <c r="V16" s="544"/>
      <c r="W16" s="544"/>
      <c r="X16" s="544"/>
      <c r="Y16" s="544"/>
      <c r="Z16" s="544"/>
      <c r="AA16" s="544"/>
      <c r="AB16" s="544"/>
      <c r="AC16" s="544"/>
      <c r="AD16" s="545" t="str">
        <f t="shared" si="0"/>
        <v/>
      </c>
      <c r="AE16" s="545"/>
      <c r="AF16" s="545"/>
      <c r="AG16" s="545" t="str">
        <f>IF(ISBLANK(L16),"",AVERAGE(L16,S16,Z16))</f>
        <v/>
      </c>
      <c r="AH16" s="545"/>
      <c r="AI16" s="545"/>
      <c r="AJ16" s="545"/>
    </row>
    <row r="17" spans="3:36" ht="18" customHeight="1" x14ac:dyDescent="0.4">
      <c r="C17" s="448"/>
      <c r="D17" s="448"/>
      <c r="E17" s="356"/>
      <c r="F17" s="357"/>
      <c r="G17" s="357"/>
      <c r="H17" s="358"/>
      <c r="I17" s="544"/>
      <c r="J17" s="544"/>
      <c r="K17" s="544"/>
      <c r="L17" s="544"/>
      <c r="M17" s="544"/>
      <c r="N17" s="544"/>
      <c r="O17" s="544"/>
      <c r="P17" s="544"/>
      <c r="Q17" s="544"/>
      <c r="R17" s="544"/>
      <c r="S17" s="544"/>
      <c r="T17" s="544"/>
      <c r="U17" s="544"/>
      <c r="V17" s="544"/>
      <c r="W17" s="544"/>
      <c r="X17" s="544"/>
      <c r="Y17" s="544"/>
      <c r="Z17" s="544"/>
      <c r="AA17" s="544"/>
      <c r="AB17" s="544"/>
      <c r="AC17" s="544"/>
      <c r="AD17" s="545" t="str">
        <f t="shared" si="0"/>
        <v/>
      </c>
      <c r="AE17" s="545"/>
      <c r="AF17" s="545"/>
      <c r="AG17" s="545" t="str">
        <f t="shared" si="1"/>
        <v/>
      </c>
      <c r="AH17" s="545"/>
      <c r="AI17" s="545"/>
      <c r="AJ17" s="545"/>
    </row>
    <row r="18" spans="3:36" ht="18" customHeight="1" x14ac:dyDescent="0.4">
      <c r="C18" s="448"/>
      <c r="D18" s="448"/>
      <c r="E18" s="356"/>
      <c r="F18" s="357"/>
      <c r="G18" s="357"/>
      <c r="H18" s="358"/>
      <c r="I18" s="544"/>
      <c r="J18" s="544"/>
      <c r="K18" s="544"/>
      <c r="L18" s="544"/>
      <c r="M18" s="544"/>
      <c r="N18" s="544"/>
      <c r="O18" s="544"/>
      <c r="P18" s="544"/>
      <c r="Q18" s="544"/>
      <c r="R18" s="544"/>
      <c r="S18" s="544"/>
      <c r="T18" s="544"/>
      <c r="U18" s="544"/>
      <c r="V18" s="544"/>
      <c r="W18" s="544"/>
      <c r="X18" s="544"/>
      <c r="Y18" s="544"/>
      <c r="Z18" s="544"/>
      <c r="AA18" s="544"/>
      <c r="AB18" s="544"/>
      <c r="AC18" s="544"/>
      <c r="AD18" s="545" t="str">
        <f t="shared" si="0"/>
        <v/>
      </c>
      <c r="AE18" s="545"/>
      <c r="AF18" s="545"/>
      <c r="AG18" s="545" t="str">
        <f t="shared" si="1"/>
        <v/>
      </c>
      <c r="AH18" s="545"/>
      <c r="AI18" s="545"/>
      <c r="AJ18" s="545"/>
    </row>
    <row r="19" spans="3:36" ht="18" customHeight="1" x14ac:dyDescent="0.4">
      <c r="C19" s="448"/>
      <c r="D19" s="448"/>
      <c r="E19" s="356"/>
      <c r="F19" s="357"/>
      <c r="G19" s="357"/>
      <c r="H19" s="358"/>
      <c r="I19" s="544"/>
      <c r="J19" s="544"/>
      <c r="K19" s="544"/>
      <c r="L19" s="544"/>
      <c r="M19" s="544"/>
      <c r="N19" s="544"/>
      <c r="O19" s="544"/>
      <c r="P19" s="544"/>
      <c r="Q19" s="544"/>
      <c r="R19" s="544"/>
      <c r="S19" s="544"/>
      <c r="T19" s="544"/>
      <c r="U19" s="544"/>
      <c r="V19" s="544"/>
      <c r="W19" s="544"/>
      <c r="X19" s="544"/>
      <c r="Y19" s="544"/>
      <c r="Z19" s="544"/>
      <c r="AA19" s="544"/>
      <c r="AB19" s="544"/>
      <c r="AC19" s="544"/>
      <c r="AD19" s="545" t="str">
        <f t="shared" si="0"/>
        <v/>
      </c>
      <c r="AE19" s="545"/>
      <c r="AF19" s="545"/>
      <c r="AG19" s="545" t="str">
        <f t="shared" si="1"/>
        <v/>
      </c>
      <c r="AH19" s="545"/>
      <c r="AI19" s="545"/>
      <c r="AJ19" s="545"/>
    </row>
    <row r="20" spans="3:36" ht="18" customHeight="1" x14ac:dyDescent="0.4">
      <c r="C20" s="340" t="s">
        <v>8</v>
      </c>
      <c r="D20" s="341"/>
      <c r="E20" s="341"/>
      <c r="F20" s="341"/>
      <c r="G20" s="341"/>
      <c r="H20" s="342"/>
      <c r="I20" s="555">
        <f>SUM(I12:K19)</f>
        <v>0</v>
      </c>
      <c r="J20" s="555"/>
      <c r="K20" s="555"/>
      <c r="L20" s="555">
        <f>SUM(L12:O19)</f>
        <v>0</v>
      </c>
      <c r="M20" s="555"/>
      <c r="N20" s="555"/>
      <c r="O20" s="555"/>
      <c r="P20" s="555">
        <f>SUM(P12:R19)</f>
        <v>0</v>
      </c>
      <c r="Q20" s="555"/>
      <c r="R20" s="555"/>
      <c r="S20" s="555">
        <f>SUM(S12:V19)</f>
        <v>0</v>
      </c>
      <c r="T20" s="555"/>
      <c r="U20" s="555"/>
      <c r="V20" s="555"/>
      <c r="W20" s="555">
        <f>SUM(W12:Y19)</f>
        <v>0</v>
      </c>
      <c r="X20" s="555"/>
      <c r="Y20" s="555"/>
      <c r="Z20" s="555">
        <f>SUM(Z12:AC19)</f>
        <v>0</v>
      </c>
      <c r="AA20" s="555"/>
      <c r="AB20" s="555"/>
      <c r="AC20" s="555"/>
      <c r="AD20" s="555">
        <f>SUM(AD12:AF19)</f>
        <v>0</v>
      </c>
      <c r="AE20" s="555"/>
      <c r="AF20" s="555"/>
      <c r="AG20" s="555">
        <f>SUM(AG12:AJ19)</f>
        <v>0</v>
      </c>
      <c r="AH20" s="555"/>
      <c r="AI20" s="555"/>
      <c r="AJ20" s="555"/>
    </row>
    <row r="21" spans="3:36" ht="18" hidden="1" customHeight="1" x14ac:dyDescent="0.4">
      <c r="AD21" s="556" t="s">
        <v>492</v>
      </c>
      <c r="AE21" s="557"/>
      <c r="AF21" s="557"/>
      <c r="AG21" s="560" t="str">
        <f>IF(ISBLANK(L12),"",IF(AG20&gt;=100000000,"佐賀さいこうモデル",IF(AG20&gt;=40000000,"発展モデル","標準モデル")))</f>
        <v/>
      </c>
      <c r="AH21" s="560"/>
      <c r="AI21" s="560"/>
      <c r="AJ21" s="561"/>
    </row>
    <row r="22" spans="3:36" ht="18" hidden="1" customHeight="1" thickBot="1" x14ac:dyDescent="0.45">
      <c r="AD22" s="558"/>
      <c r="AE22" s="559"/>
      <c r="AF22" s="559"/>
      <c r="AG22" s="562"/>
      <c r="AH22" s="562"/>
      <c r="AI22" s="562"/>
      <c r="AJ22" s="563"/>
    </row>
    <row r="23" spans="3:36" ht="12" customHeight="1" x14ac:dyDescent="0.4"/>
    <row r="24" spans="3:36" ht="18" customHeight="1" x14ac:dyDescent="0.4">
      <c r="C24" s="91" t="s">
        <v>493</v>
      </c>
    </row>
    <row r="25" spans="3:36" ht="18" customHeight="1" x14ac:dyDescent="0.4">
      <c r="C25" s="316" t="s">
        <v>172</v>
      </c>
      <c r="D25" s="316"/>
      <c r="E25" s="316"/>
      <c r="F25" s="316"/>
      <c r="G25" s="316"/>
      <c r="H25" s="316"/>
      <c r="I25" s="316" t="s">
        <v>494</v>
      </c>
      <c r="J25" s="316"/>
      <c r="K25" s="316"/>
      <c r="L25" s="316"/>
      <c r="M25" s="316"/>
      <c r="N25" s="316"/>
      <c r="O25" s="316"/>
      <c r="P25" s="316" t="s">
        <v>495</v>
      </c>
      <c r="Q25" s="316"/>
      <c r="R25" s="316"/>
      <c r="S25" s="316"/>
      <c r="T25" s="316"/>
      <c r="U25" s="316"/>
      <c r="V25" s="316"/>
    </row>
    <row r="26" spans="3:36" ht="18" customHeight="1" x14ac:dyDescent="0.4">
      <c r="C26" s="316"/>
      <c r="D26" s="316"/>
      <c r="E26" s="316"/>
      <c r="F26" s="316"/>
      <c r="G26" s="316"/>
      <c r="H26" s="316"/>
      <c r="I26" s="329" t="s">
        <v>488</v>
      </c>
      <c r="J26" s="329"/>
      <c r="K26" s="329"/>
      <c r="L26" s="329" t="s">
        <v>489</v>
      </c>
      <c r="M26" s="329"/>
      <c r="N26" s="329"/>
      <c r="O26" s="329"/>
      <c r="P26" s="329" t="s">
        <v>488</v>
      </c>
      <c r="Q26" s="329"/>
      <c r="R26" s="329"/>
      <c r="S26" s="329" t="s">
        <v>489</v>
      </c>
      <c r="T26" s="329"/>
      <c r="U26" s="329"/>
      <c r="V26" s="329"/>
    </row>
    <row r="27" spans="3:36" ht="18" customHeight="1" x14ac:dyDescent="0.4">
      <c r="C27" s="316" t="s">
        <v>490</v>
      </c>
      <c r="D27" s="316"/>
      <c r="E27" s="546">
        <f>N5</f>
        <v>0</v>
      </c>
      <c r="F27" s="547"/>
      <c r="G27" s="547"/>
      <c r="H27" s="548"/>
      <c r="I27" s="549">
        <f t="shared" ref="I27:I34" si="2">W12</f>
        <v>0</v>
      </c>
      <c r="J27" s="550"/>
      <c r="K27" s="551"/>
      <c r="L27" s="552" t="str">
        <f t="shared" ref="L27:L34" si="3">AG12</f>
        <v/>
      </c>
      <c r="M27" s="552"/>
      <c r="N27" s="552"/>
      <c r="O27" s="552"/>
      <c r="P27" s="553"/>
      <c r="Q27" s="553"/>
      <c r="R27" s="553"/>
      <c r="S27" s="554" t="str">
        <f t="shared" ref="S27:S34" si="4">IF(ISBLANK(P27),"",L27/I27*P27)</f>
        <v/>
      </c>
      <c r="T27" s="554"/>
      <c r="U27" s="554"/>
      <c r="V27" s="554"/>
    </row>
    <row r="28" spans="3:36" ht="18" customHeight="1" x14ac:dyDescent="0.4">
      <c r="C28" s="448" t="s">
        <v>491</v>
      </c>
      <c r="D28" s="448"/>
      <c r="E28" s="546">
        <f t="shared" ref="E28:E34" si="5">E13</f>
        <v>0</v>
      </c>
      <c r="F28" s="547"/>
      <c r="G28" s="547"/>
      <c r="H28" s="548"/>
      <c r="I28" s="549">
        <f t="shared" si="2"/>
        <v>0</v>
      </c>
      <c r="J28" s="550"/>
      <c r="K28" s="551"/>
      <c r="L28" s="552" t="str">
        <f t="shared" si="3"/>
        <v/>
      </c>
      <c r="M28" s="552"/>
      <c r="N28" s="552"/>
      <c r="O28" s="552"/>
      <c r="P28" s="564"/>
      <c r="Q28" s="564"/>
      <c r="R28" s="564"/>
      <c r="S28" s="554" t="str">
        <f t="shared" si="4"/>
        <v/>
      </c>
      <c r="T28" s="554"/>
      <c r="U28" s="554"/>
      <c r="V28" s="554"/>
    </row>
    <row r="29" spans="3:36" ht="18" customHeight="1" x14ac:dyDescent="0.4">
      <c r="C29" s="448"/>
      <c r="D29" s="448"/>
      <c r="E29" s="546">
        <f t="shared" si="5"/>
        <v>0</v>
      </c>
      <c r="F29" s="547"/>
      <c r="G29" s="547"/>
      <c r="H29" s="548"/>
      <c r="I29" s="549">
        <f t="shared" si="2"/>
        <v>0</v>
      </c>
      <c r="J29" s="550"/>
      <c r="K29" s="551"/>
      <c r="L29" s="552" t="str">
        <f t="shared" si="3"/>
        <v/>
      </c>
      <c r="M29" s="552"/>
      <c r="N29" s="552"/>
      <c r="O29" s="552"/>
      <c r="P29" s="564"/>
      <c r="Q29" s="564"/>
      <c r="R29" s="564"/>
      <c r="S29" s="554" t="str">
        <f t="shared" si="4"/>
        <v/>
      </c>
      <c r="T29" s="554"/>
      <c r="U29" s="554"/>
      <c r="V29" s="554"/>
    </row>
    <row r="30" spans="3:36" ht="18" customHeight="1" x14ac:dyDescent="0.4">
      <c r="C30" s="448"/>
      <c r="D30" s="448"/>
      <c r="E30" s="546">
        <f t="shared" si="5"/>
        <v>0</v>
      </c>
      <c r="F30" s="547"/>
      <c r="G30" s="547"/>
      <c r="H30" s="548"/>
      <c r="I30" s="549">
        <f t="shared" si="2"/>
        <v>0</v>
      </c>
      <c r="J30" s="550"/>
      <c r="K30" s="551"/>
      <c r="L30" s="552" t="str">
        <f t="shared" si="3"/>
        <v/>
      </c>
      <c r="M30" s="552"/>
      <c r="N30" s="552"/>
      <c r="O30" s="552"/>
      <c r="P30" s="564"/>
      <c r="Q30" s="564"/>
      <c r="R30" s="564"/>
      <c r="S30" s="554" t="str">
        <f t="shared" si="4"/>
        <v/>
      </c>
      <c r="T30" s="554"/>
      <c r="U30" s="554"/>
      <c r="V30" s="554"/>
    </row>
    <row r="31" spans="3:36" ht="18" customHeight="1" x14ac:dyDescent="0.4">
      <c r="C31" s="448"/>
      <c r="D31" s="448"/>
      <c r="E31" s="546">
        <f t="shared" si="5"/>
        <v>0</v>
      </c>
      <c r="F31" s="547"/>
      <c r="G31" s="547"/>
      <c r="H31" s="548"/>
      <c r="I31" s="549">
        <f t="shared" si="2"/>
        <v>0</v>
      </c>
      <c r="J31" s="550"/>
      <c r="K31" s="551"/>
      <c r="L31" s="552" t="str">
        <f t="shared" si="3"/>
        <v/>
      </c>
      <c r="M31" s="552"/>
      <c r="N31" s="552"/>
      <c r="O31" s="552"/>
      <c r="P31" s="564"/>
      <c r="Q31" s="564"/>
      <c r="R31" s="564"/>
      <c r="S31" s="554" t="str">
        <f t="shared" si="4"/>
        <v/>
      </c>
      <c r="T31" s="554"/>
      <c r="U31" s="554"/>
      <c r="V31" s="554"/>
    </row>
    <row r="32" spans="3:36" ht="18" customHeight="1" x14ac:dyDescent="0.4">
      <c r="C32" s="448"/>
      <c r="D32" s="448"/>
      <c r="E32" s="546">
        <f t="shared" si="5"/>
        <v>0</v>
      </c>
      <c r="F32" s="547"/>
      <c r="G32" s="547"/>
      <c r="H32" s="548"/>
      <c r="I32" s="549">
        <f t="shared" si="2"/>
        <v>0</v>
      </c>
      <c r="J32" s="550"/>
      <c r="K32" s="551"/>
      <c r="L32" s="552" t="str">
        <f t="shared" si="3"/>
        <v/>
      </c>
      <c r="M32" s="552"/>
      <c r="N32" s="552"/>
      <c r="O32" s="552"/>
      <c r="P32" s="564"/>
      <c r="Q32" s="564"/>
      <c r="R32" s="564"/>
      <c r="S32" s="554" t="str">
        <f>IF(ISBLANK(P32),"",L32/I32*P32)</f>
        <v/>
      </c>
      <c r="T32" s="554"/>
      <c r="U32" s="554"/>
      <c r="V32" s="554"/>
    </row>
    <row r="33" spans="3:29" ht="18" customHeight="1" x14ac:dyDescent="0.4">
      <c r="C33" s="448"/>
      <c r="D33" s="448"/>
      <c r="E33" s="546">
        <f t="shared" si="5"/>
        <v>0</v>
      </c>
      <c r="F33" s="547"/>
      <c r="G33" s="547"/>
      <c r="H33" s="548"/>
      <c r="I33" s="549">
        <f t="shared" si="2"/>
        <v>0</v>
      </c>
      <c r="J33" s="550"/>
      <c r="K33" s="551"/>
      <c r="L33" s="552" t="str">
        <f t="shared" si="3"/>
        <v/>
      </c>
      <c r="M33" s="552"/>
      <c r="N33" s="552"/>
      <c r="O33" s="552"/>
      <c r="P33" s="564"/>
      <c r="Q33" s="564"/>
      <c r="R33" s="564"/>
      <c r="S33" s="554" t="str">
        <f t="shared" si="4"/>
        <v/>
      </c>
      <c r="T33" s="554"/>
      <c r="U33" s="554"/>
      <c r="V33" s="554"/>
    </row>
    <row r="34" spans="3:29" ht="18" customHeight="1" x14ac:dyDescent="0.4">
      <c r="C34" s="448"/>
      <c r="D34" s="448"/>
      <c r="E34" s="546">
        <f t="shared" si="5"/>
        <v>0</v>
      </c>
      <c r="F34" s="547"/>
      <c r="G34" s="547"/>
      <c r="H34" s="548"/>
      <c r="I34" s="549">
        <f t="shared" si="2"/>
        <v>0</v>
      </c>
      <c r="J34" s="550"/>
      <c r="K34" s="551"/>
      <c r="L34" s="552" t="str">
        <f t="shared" si="3"/>
        <v/>
      </c>
      <c r="M34" s="552"/>
      <c r="N34" s="552"/>
      <c r="O34" s="552"/>
      <c r="P34" s="564"/>
      <c r="Q34" s="564"/>
      <c r="R34" s="564"/>
      <c r="S34" s="554" t="str">
        <f t="shared" si="4"/>
        <v/>
      </c>
      <c r="T34" s="554"/>
      <c r="U34" s="554"/>
      <c r="V34" s="554"/>
    </row>
    <row r="35" spans="3:29" ht="18" customHeight="1" x14ac:dyDescent="0.4">
      <c r="C35" s="340" t="s">
        <v>8</v>
      </c>
      <c r="D35" s="341"/>
      <c r="E35" s="341"/>
      <c r="F35" s="341"/>
      <c r="G35" s="341"/>
      <c r="H35" s="342"/>
      <c r="I35" s="555">
        <f>SUM(I27:K34)</f>
        <v>0</v>
      </c>
      <c r="J35" s="555"/>
      <c r="K35" s="555"/>
      <c r="L35" s="555">
        <f>SUM(L27:O34)</f>
        <v>0</v>
      </c>
      <c r="M35" s="555"/>
      <c r="N35" s="555"/>
      <c r="O35" s="555"/>
      <c r="P35" s="555">
        <f>SUM(P27:R34)</f>
        <v>0</v>
      </c>
      <c r="Q35" s="555"/>
      <c r="R35" s="555"/>
      <c r="S35" s="555">
        <f>SUM(S27:V34)</f>
        <v>0</v>
      </c>
      <c r="T35" s="555"/>
      <c r="U35" s="555"/>
      <c r="V35" s="555"/>
    </row>
    <row r="36" spans="3:29" ht="18" hidden="1" customHeight="1" x14ac:dyDescent="0.4">
      <c r="I36" s="565" t="s">
        <v>492</v>
      </c>
      <c r="J36" s="566"/>
      <c r="K36" s="566"/>
      <c r="L36" s="567" t="str">
        <f>IF(ISBLANK(L12),"",IF(L35&gt;=100000000,"佐賀さいこうモデル",IF(L35&gt;=40000000,"発展モデル","標準モデル")))</f>
        <v/>
      </c>
      <c r="M36" s="567"/>
      <c r="N36" s="567"/>
      <c r="O36" s="568"/>
      <c r="P36" s="556" t="s">
        <v>492</v>
      </c>
      <c r="Q36" s="557"/>
      <c r="R36" s="557"/>
      <c r="S36" s="560" t="str">
        <f>IF(ISBLANK(P27),"",IF(S35&gt;=100000000,"佐賀さいこうモデル",IF(S35&gt;=40000000,"発展モデル","標準モデル")))</f>
        <v/>
      </c>
      <c r="T36" s="560"/>
      <c r="U36" s="560"/>
      <c r="V36" s="561"/>
    </row>
    <row r="37" spans="3:29" ht="18" hidden="1" customHeight="1" thickBot="1" x14ac:dyDescent="0.45">
      <c r="I37" s="558"/>
      <c r="J37" s="559"/>
      <c r="K37" s="559"/>
      <c r="L37" s="562"/>
      <c r="M37" s="562"/>
      <c r="N37" s="562"/>
      <c r="O37" s="563"/>
      <c r="P37" s="558"/>
      <c r="Q37" s="559"/>
      <c r="R37" s="559"/>
      <c r="S37" s="562"/>
      <c r="T37" s="562"/>
      <c r="U37" s="562"/>
      <c r="V37" s="563"/>
    </row>
    <row r="38" spans="3:29" ht="18" customHeight="1" x14ac:dyDescent="0.4">
      <c r="C38" s="95" t="s">
        <v>432</v>
      </c>
      <c r="D38" s="91" t="s">
        <v>496</v>
      </c>
      <c r="I38" s="95"/>
      <c r="J38" s="95"/>
      <c r="K38" s="95"/>
      <c r="L38" s="96"/>
      <c r="M38" s="96"/>
      <c r="N38" s="96"/>
      <c r="O38" s="96"/>
      <c r="P38" s="95"/>
      <c r="Q38" s="95"/>
      <c r="R38" s="95"/>
      <c r="S38" s="96"/>
      <c r="T38" s="96"/>
      <c r="U38" s="96"/>
      <c r="V38" s="96"/>
    </row>
    <row r="40" spans="3:29" ht="18" customHeight="1" x14ac:dyDescent="0.4">
      <c r="C40" s="448" t="s">
        <v>497</v>
      </c>
      <c r="D40" s="448"/>
      <c r="E40" s="448"/>
      <c r="F40" s="448"/>
      <c r="G40" s="448"/>
      <c r="H40" s="448"/>
      <c r="I40" s="353"/>
      <c r="J40" s="353"/>
      <c r="K40" s="353"/>
      <c r="L40" s="353"/>
      <c r="M40" s="353"/>
      <c r="N40" s="353"/>
      <c r="O40" s="353"/>
      <c r="P40" s="353"/>
      <c r="Q40" s="353"/>
      <c r="R40" s="353"/>
      <c r="S40" s="353"/>
      <c r="T40" s="353"/>
      <c r="U40" s="353"/>
      <c r="V40" s="353"/>
      <c r="W40" s="353"/>
      <c r="X40" s="353"/>
      <c r="Y40" s="353"/>
      <c r="Z40" s="353"/>
      <c r="AA40" s="353"/>
      <c r="AB40" s="353"/>
      <c r="AC40" s="353"/>
    </row>
    <row r="41" spans="3:29" ht="18" customHeight="1" x14ac:dyDescent="0.4">
      <c r="C41" s="448"/>
      <c r="D41" s="448"/>
      <c r="E41" s="448"/>
      <c r="F41" s="448"/>
      <c r="G41" s="448"/>
      <c r="H41" s="448"/>
      <c r="I41" s="353"/>
      <c r="J41" s="353"/>
      <c r="K41" s="353"/>
      <c r="L41" s="353"/>
      <c r="M41" s="353"/>
      <c r="N41" s="353"/>
      <c r="O41" s="353"/>
      <c r="P41" s="353"/>
      <c r="Q41" s="353"/>
      <c r="R41" s="353"/>
      <c r="S41" s="353"/>
      <c r="T41" s="353"/>
      <c r="U41" s="353"/>
      <c r="V41" s="353"/>
      <c r="W41" s="353"/>
      <c r="X41" s="353"/>
      <c r="Y41" s="353"/>
      <c r="Z41" s="353"/>
      <c r="AA41" s="353"/>
      <c r="AB41" s="353"/>
      <c r="AC41" s="353"/>
    </row>
    <row r="42" spans="3:29" ht="18" customHeight="1" x14ac:dyDescent="0.4">
      <c r="C42" s="95" t="s">
        <v>498</v>
      </c>
      <c r="D42" s="91" t="s">
        <v>499</v>
      </c>
    </row>
    <row r="43" spans="3:29" ht="12" customHeight="1" x14ac:dyDescent="0.4"/>
    <row r="44" spans="3:29" ht="18" customHeight="1" x14ac:dyDescent="0.4">
      <c r="C44" s="91" t="s">
        <v>500</v>
      </c>
    </row>
    <row r="45" spans="3:29" ht="18" customHeight="1" x14ac:dyDescent="0.4">
      <c r="C45" s="316" t="s">
        <v>172</v>
      </c>
      <c r="D45" s="316"/>
      <c r="E45" s="316"/>
      <c r="F45" s="316"/>
      <c r="G45" s="316"/>
      <c r="H45" s="316"/>
      <c r="I45" s="316" t="s">
        <v>501</v>
      </c>
      <c r="J45" s="316"/>
      <c r="K45" s="316"/>
      <c r="L45" s="316"/>
      <c r="M45" s="316"/>
      <c r="N45" s="316"/>
      <c r="O45" s="316"/>
      <c r="P45" s="316" t="s">
        <v>502</v>
      </c>
      <c r="Q45" s="316"/>
      <c r="R45" s="316"/>
      <c r="S45" s="316"/>
      <c r="T45" s="316"/>
      <c r="U45" s="316"/>
      <c r="V45" s="316"/>
      <c r="W45" s="316" t="s">
        <v>503</v>
      </c>
      <c r="X45" s="316"/>
      <c r="Y45" s="316"/>
      <c r="Z45" s="316"/>
      <c r="AA45" s="316"/>
      <c r="AB45" s="316"/>
      <c r="AC45" s="316"/>
    </row>
    <row r="46" spans="3:29" ht="18" customHeight="1" x14ac:dyDescent="0.4">
      <c r="C46" s="316"/>
      <c r="D46" s="316"/>
      <c r="E46" s="316"/>
      <c r="F46" s="316"/>
      <c r="G46" s="316"/>
      <c r="H46" s="316"/>
      <c r="I46" s="329" t="s">
        <v>488</v>
      </c>
      <c r="J46" s="329"/>
      <c r="K46" s="329"/>
      <c r="L46" s="329" t="s">
        <v>489</v>
      </c>
      <c r="M46" s="329"/>
      <c r="N46" s="329"/>
      <c r="O46" s="329"/>
      <c r="P46" s="329" t="s">
        <v>488</v>
      </c>
      <c r="Q46" s="329"/>
      <c r="R46" s="329"/>
      <c r="S46" s="329" t="s">
        <v>489</v>
      </c>
      <c r="T46" s="329"/>
      <c r="U46" s="329"/>
      <c r="V46" s="329"/>
      <c r="W46" s="329" t="s">
        <v>488</v>
      </c>
      <c r="X46" s="329"/>
      <c r="Y46" s="329"/>
      <c r="Z46" s="329" t="s">
        <v>489</v>
      </c>
      <c r="AA46" s="329"/>
      <c r="AB46" s="329"/>
      <c r="AC46" s="329"/>
    </row>
    <row r="47" spans="3:29" ht="18" customHeight="1" x14ac:dyDescent="0.4">
      <c r="C47" s="316" t="s">
        <v>490</v>
      </c>
      <c r="D47" s="316"/>
      <c r="E47" s="546">
        <f>N5</f>
        <v>0</v>
      </c>
      <c r="F47" s="547"/>
      <c r="G47" s="547"/>
      <c r="H47" s="548"/>
      <c r="I47" s="553"/>
      <c r="J47" s="553"/>
      <c r="K47" s="553"/>
      <c r="L47" s="569"/>
      <c r="M47" s="569"/>
      <c r="N47" s="569"/>
      <c r="O47" s="569"/>
      <c r="P47" s="553"/>
      <c r="Q47" s="553"/>
      <c r="R47" s="553"/>
      <c r="S47" s="553"/>
      <c r="T47" s="553"/>
      <c r="U47" s="553"/>
      <c r="V47" s="553"/>
      <c r="W47" s="553"/>
      <c r="X47" s="553"/>
      <c r="Y47" s="553"/>
      <c r="Z47" s="553"/>
      <c r="AA47" s="553"/>
      <c r="AB47" s="553"/>
      <c r="AC47" s="553"/>
    </row>
    <row r="48" spans="3:29" ht="18" customHeight="1" x14ac:dyDescent="0.4">
      <c r="C48" s="448" t="s">
        <v>491</v>
      </c>
      <c r="D48" s="448"/>
      <c r="E48" s="546">
        <f>E28</f>
        <v>0</v>
      </c>
      <c r="F48" s="547"/>
      <c r="G48" s="547"/>
      <c r="H48" s="548"/>
      <c r="I48" s="553">
        <f t="shared" ref="I48:I54" si="6">I28</f>
        <v>0</v>
      </c>
      <c r="J48" s="553"/>
      <c r="K48" s="553"/>
      <c r="L48" s="569" t="str">
        <f t="shared" ref="L48:L54" si="7">L28</f>
        <v/>
      </c>
      <c r="M48" s="569"/>
      <c r="N48" s="569"/>
      <c r="O48" s="569"/>
      <c r="P48" s="553">
        <f t="shared" ref="P48:P54" si="8">P28</f>
        <v>0</v>
      </c>
      <c r="Q48" s="553"/>
      <c r="R48" s="553"/>
      <c r="S48" s="570"/>
      <c r="T48" s="571"/>
      <c r="U48" s="571"/>
      <c r="V48" s="572"/>
      <c r="W48" s="553"/>
      <c r="X48" s="553"/>
      <c r="Y48" s="553"/>
      <c r="Z48" s="570"/>
      <c r="AA48" s="571"/>
      <c r="AB48" s="571"/>
      <c r="AC48" s="572"/>
    </row>
    <row r="49" spans="2:29" ht="18" customHeight="1" x14ac:dyDescent="0.4">
      <c r="C49" s="448"/>
      <c r="D49" s="448"/>
      <c r="E49" s="546">
        <f t="shared" ref="E49:E54" si="9">E29</f>
        <v>0</v>
      </c>
      <c r="F49" s="547"/>
      <c r="G49" s="547"/>
      <c r="H49" s="548"/>
      <c r="I49" s="553">
        <f t="shared" si="6"/>
        <v>0</v>
      </c>
      <c r="J49" s="553"/>
      <c r="K49" s="553"/>
      <c r="L49" s="569" t="str">
        <f t="shared" si="7"/>
        <v/>
      </c>
      <c r="M49" s="569"/>
      <c r="N49" s="569"/>
      <c r="O49" s="569"/>
      <c r="P49" s="553">
        <f t="shared" si="8"/>
        <v>0</v>
      </c>
      <c r="Q49" s="553"/>
      <c r="R49" s="553"/>
      <c r="S49" s="570"/>
      <c r="T49" s="571"/>
      <c r="U49" s="571"/>
      <c r="V49" s="572"/>
      <c r="W49" s="553"/>
      <c r="X49" s="553"/>
      <c r="Y49" s="553"/>
      <c r="Z49" s="570"/>
      <c r="AA49" s="571"/>
      <c r="AB49" s="571"/>
      <c r="AC49" s="572"/>
    </row>
    <row r="50" spans="2:29" ht="18" customHeight="1" x14ac:dyDescent="0.4">
      <c r="C50" s="448"/>
      <c r="D50" s="448"/>
      <c r="E50" s="546">
        <f t="shared" si="9"/>
        <v>0</v>
      </c>
      <c r="F50" s="547"/>
      <c r="G50" s="547"/>
      <c r="H50" s="548"/>
      <c r="I50" s="553">
        <f t="shared" si="6"/>
        <v>0</v>
      </c>
      <c r="J50" s="553"/>
      <c r="K50" s="553"/>
      <c r="L50" s="569" t="str">
        <f t="shared" si="7"/>
        <v/>
      </c>
      <c r="M50" s="569"/>
      <c r="N50" s="569"/>
      <c r="O50" s="569"/>
      <c r="P50" s="553">
        <f t="shared" si="8"/>
        <v>0</v>
      </c>
      <c r="Q50" s="553"/>
      <c r="R50" s="553"/>
      <c r="S50" s="570"/>
      <c r="T50" s="571"/>
      <c r="U50" s="571"/>
      <c r="V50" s="572"/>
      <c r="W50" s="553"/>
      <c r="X50" s="553"/>
      <c r="Y50" s="553"/>
      <c r="Z50" s="570"/>
      <c r="AA50" s="571"/>
      <c r="AB50" s="571"/>
      <c r="AC50" s="572"/>
    </row>
    <row r="51" spans="2:29" ht="18" customHeight="1" x14ac:dyDescent="0.4">
      <c r="C51" s="448"/>
      <c r="D51" s="448"/>
      <c r="E51" s="546">
        <f t="shared" si="9"/>
        <v>0</v>
      </c>
      <c r="F51" s="547"/>
      <c r="G51" s="547"/>
      <c r="H51" s="548"/>
      <c r="I51" s="553">
        <f t="shared" si="6"/>
        <v>0</v>
      </c>
      <c r="J51" s="553"/>
      <c r="K51" s="553"/>
      <c r="L51" s="569" t="str">
        <f t="shared" si="7"/>
        <v/>
      </c>
      <c r="M51" s="569"/>
      <c r="N51" s="569"/>
      <c r="O51" s="569"/>
      <c r="P51" s="553">
        <f t="shared" si="8"/>
        <v>0</v>
      </c>
      <c r="Q51" s="553"/>
      <c r="R51" s="553"/>
      <c r="S51" s="570"/>
      <c r="T51" s="571"/>
      <c r="U51" s="571"/>
      <c r="V51" s="572"/>
      <c r="W51" s="553"/>
      <c r="X51" s="553"/>
      <c r="Y51" s="553"/>
      <c r="Z51" s="570"/>
      <c r="AA51" s="571"/>
      <c r="AB51" s="571"/>
      <c r="AC51" s="572"/>
    </row>
    <row r="52" spans="2:29" ht="18" customHeight="1" x14ac:dyDescent="0.4">
      <c r="C52" s="448"/>
      <c r="D52" s="448"/>
      <c r="E52" s="546">
        <f t="shared" si="9"/>
        <v>0</v>
      </c>
      <c r="F52" s="547"/>
      <c r="G52" s="547"/>
      <c r="H52" s="548"/>
      <c r="I52" s="553">
        <f t="shared" si="6"/>
        <v>0</v>
      </c>
      <c r="J52" s="553"/>
      <c r="K52" s="553"/>
      <c r="L52" s="569" t="str">
        <f t="shared" si="7"/>
        <v/>
      </c>
      <c r="M52" s="569"/>
      <c r="N52" s="569"/>
      <c r="O52" s="569"/>
      <c r="P52" s="553">
        <f t="shared" si="8"/>
        <v>0</v>
      </c>
      <c r="Q52" s="553"/>
      <c r="R52" s="553"/>
      <c r="S52" s="570"/>
      <c r="T52" s="571"/>
      <c r="U52" s="571"/>
      <c r="V52" s="572"/>
      <c r="W52" s="553"/>
      <c r="X52" s="553"/>
      <c r="Y52" s="553"/>
      <c r="Z52" s="570"/>
      <c r="AA52" s="571"/>
      <c r="AB52" s="571"/>
      <c r="AC52" s="572"/>
    </row>
    <row r="53" spans="2:29" ht="18" customHeight="1" x14ac:dyDescent="0.4">
      <c r="C53" s="448"/>
      <c r="D53" s="448"/>
      <c r="E53" s="546">
        <f t="shared" si="9"/>
        <v>0</v>
      </c>
      <c r="F53" s="547"/>
      <c r="G53" s="547"/>
      <c r="H53" s="548"/>
      <c r="I53" s="553">
        <f t="shared" si="6"/>
        <v>0</v>
      </c>
      <c r="J53" s="553"/>
      <c r="K53" s="553"/>
      <c r="L53" s="569" t="str">
        <f t="shared" si="7"/>
        <v/>
      </c>
      <c r="M53" s="569"/>
      <c r="N53" s="569"/>
      <c r="O53" s="569"/>
      <c r="P53" s="553">
        <f t="shared" si="8"/>
        <v>0</v>
      </c>
      <c r="Q53" s="553"/>
      <c r="R53" s="553"/>
      <c r="S53" s="570"/>
      <c r="T53" s="571"/>
      <c r="U53" s="571"/>
      <c r="V53" s="572"/>
      <c r="W53" s="553"/>
      <c r="X53" s="553"/>
      <c r="Y53" s="553"/>
      <c r="Z53" s="570"/>
      <c r="AA53" s="571"/>
      <c r="AB53" s="571"/>
      <c r="AC53" s="572"/>
    </row>
    <row r="54" spans="2:29" ht="18" customHeight="1" x14ac:dyDescent="0.4">
      <c r="C54" s="448"/>
      <c r="D54" s="448"/>
      <c r="E54" s="546">
        <f t="shared" si="9"/>
        <v>0</v>
      </c>
      <c r="F54" s="547"/>
      <c r="G54" s="547"/>
      <c r="H54" s="548"/>
      <c r="I54" s="553">
        <f t="shared" si="6"/>
        <v>0</v>
      </c>
      <c r="J54" s="553"/>
      <c r="K54" s="553"/>
      <c r="L54" s="569" t="str">
        <f t="shared" si="7"/>
        <v/>
      </c>
      <c r="M54" s="569"/>
      <c r="N54" s="569"/>
      <c r="O54" s="569"/>
      <c r="P54" s="553">
        <f t="shared" si="8"/>
        <v>0</v>
      </c>
      <c r="Q54" s="553"/>
      <c r="R54" s="553"/>
      <c r="S54" s="570"/>
      <c r="T54" s="571"/>
      <c r="U54" s="571"/>
      <c r="V54" s="572"/>
      <c r="W54" s="553"/>
      <c r="X54" s="553"/>
      <c r="Y54" s="553"/>
      <c r="Z54" s="570"/>
      <c r="AA54" s="571"/>
      <c r="AB54" s="571"/>
      <c r="AC54" s="572"/>
    </row>
    <row r="55" spans="2:29" ht="18" customHeight="1" x14ac:dyDescent="0.4">
      <c r="C55" s="340" t="s">
        <v>8</v>
      </c>
      <c r="D55" s="341"/>
      <c r="E55" s="341"/>
      <c r="F55" s="341"/>
      <c r="G55" s="341"/>
      <c r="H55" s="342"/>
      <c r="I55" s="555">
        <f>SUM(I47:K54)</f>
        <v>0</v>
      </c>
      <c r="J55" s="555"/>
      <c r="K55" s="555"/>
      <c r="L55" s="555">
        <f>SUM(L47:O54)</f>
        <v>0</v>
      </c>
      <c r="M55" s="555"/>
      <c r="N55" s="555"/>
      <c r="O55" s="555"/>
      <c r="P55" s="555">
        <f>SUM(P47:R54)</f>
        <v>0</v>
      </c>
      <c r="Q55" s="555"/>
      <c r="R55" s="555"/>
      <c r="S55" s="555">
        <f>SUM(S47:V54)</f>
        <v>0</v>
      </c>
      <c r="T55" s="555"/>
      <c r="U55" s="555"/>
      <c r="V55" s="555"/>
      <c r="W55" s="555">
        <f>SUM(W47:Y54)</f>
        <v>0</v>
      </c>
      <c r="X55" s="555"/>
      <c r="Y55" s="555"/>
      <c r="Z55" s="555">
        <f>SUM(Z47:AC54)</f>
        <v>0</v>
      </c>
      <c r="AA55" s="555"/>
      <c r="AB55" s="555"/>
      <c r="AC55" s="555"/>
    </row>
    <row r="56" spans="2:29" ht="18" customHeight="1" x14ac:dyDescent="0.4">
      <c r="C56" s="316" t="s">
        <v>504</v>
      </c>
      <c r="D56" s="316"/>
      <c r="E56" s="316"/>
      <c r="F56" s="316"/>
      <c r="G56" s="316"/>
      <c r="H56" s="316"/>
      <c r="I56" s="580" t="str">
        <f>IF(ISBLANK(I47),"",(I47-I27)/(P27-I27))</f>
        <v/>
      </c>
      <c r="J56" s="580"/>
      <c r="K56" s="580"/>
      <c r="L56" s="580" t="str">
        <f>IF(ISBLANK(I47),"",(L47-L27)/(S27-L27))</f>
        <v/>
      </c>
      <c r="M56" s="580"/>
      <c r="N56" s="580"/>
      <c r="O56" s="580"/>
      <c r="P56" s="580" t="str">
        <f>IF(ISBLANK(P47),"",(P47-I27)/(P27-I27))</f>
        <v/>
      </c>
      <c r="Q56" s="580"/>
      <c r="R56" s="580"/>
      <c r="S56" s="580" t="str">
        <f>IF(ISBLANK(S47),"",(S47-L27)/(S27-L27))</f>
        <v/>
      </c>
      <c r="T56" s="580"/>
      <c r="U56" s="580"/>
      <c r="V56" s="580"/>
      <c r="W56" s="580" t="str">
        <f>IF(ISBLANK(W47),"",(W47-I27)/(P27-I27))</f>
        <v/>
      </c>
      <c r="X56" s="580"/>
      <c r="Y56" s="580"/>
      <c r="Z56" s="580" t="str">
        <f>IF(ISBLANK(Z47),"",(Z47-L27)/(S27-L27))</f>
        <v/>
      </c>
      <c r="AA56" s="580"/>
      <c r="AB56" s="580"/>
      <c r="AC56" s="580"/>
    </row>
    <row r="60" spans="2:29" ht="18" customHeight="1" x14ac:dyDescent="0.4">
      <c r="B60" s="91" t="s">
        <v>505</v>
      </c>
    </row>
    <row r="61" spans="2:29" ht="18" customHeight="1" x14ac:dyDescent="0.4">
      <c r="C61" s="91" t="s">
        <v>506</v>
      </c>
    </row>
    <row r="62" spans="2:29" ht="18" customHeight="1" x14ac:dyDescent="0.4">
      <c r="C62" s="316" t="s">
        <v>172</v>
      </c>
      <c r="D62" s="316"/>
      <c r="E62" s="316"/>
      <c r="F62" s="316"/>
      <c r="G62" s="316"/>
      <c r="H62" s="316"/>
      <c r="I62" s="316" t="s">
        <v>488</v>
      </c>
      <c r="J62" s="316"/>
      <c r="K62" s="316"/>
      <c r="L62" s="316"/>
      <c r="M62" s="316"/>
      <c r="N62" s="316"/>
      <c r="O62" s="316"/>
      <c r="P62" s="316"/>
      <c r="Q62" s="316"/>
      <c r="R62" s="316"/>
    </row>
    <row r="63" spans="2:29" ht="18" customHeight="1" x14ac:dyDescent="0.4">
      <c r="C63" s="316"/>
      <c r="D63" s="316"/>
      <c r="E63" s="316"/>
      <c r="F63" s="316"/>
      <c r="G63" s="316"/>
      <c r="H63" s="316"/>
      <c r="I63" s="340" t="s">
        <v>507</v>
      </c>
      <c r="J63" s="341"/>
      <c r="K63" s="341"/>
      <c r="L63" s="341"/>
      <c r="M63" s="342"/>
      <c r="N63" s="340" t="s">
        <v>508</v>
      </c>
      <c r="O63" s="341"/>
      <c r="P63" s="341"/>
      <c r="Q63" s="341"/>
      <c r="R63" s="342"/>
    </row>
    <row r="64" spans="2:29" ht="18" customHeight="1" x14ac:dyDescent="0.4">
      <c r="C64" s="316" t="s">
        <v>490</v>
      </c>
      <c r="D64" s="316"/>
      <c r="E64" s="448">
        <f>N5</f>
        <v>0</v>
      </c>
      <c r="F64" s="448"/>
      <c r="G64" s="448"/>
      <c r="H64" s="448"/>
      <c r="I64" s="573"/>
      <c r="J64" s="573"/>
      <c r="K64" s="573"/>
      <c r="L64" s="573"/>
      <c r="M64" s="573"/>
      <c r="N64" s="573"/>
      <c r="O64" s="573"/>
      <c r="P64" s="573"/>
      <c r="Q64" s="573"/>
      <c r="R64" s="573"/>
    </row>
    <row r="65" spans="3:29" ht="18" customHeight="1" x14ac:dyDescent="0.4">
      <c r="C65" s="574" t="s">
        <v>509</v>
      </c>
      <c r="D65" s="575"/>
      <c r="E65" s="356"/>
      <c r="F65" s="357"/>
      <c r="G65" s="357"/>
      <c r="H65" s="358"/>
      <c r="I65" s="573"/>
      <c r="J65" s="573"/>
      <c r="K65" s="573"/>
      <c r="L65" s="573"/>
      <c r="M65" s="573"/>
      <c r="N65" s="573"/>
      <c r="O65" s="573"/>
      <c r="P65" s="573"/>
      <c r="Q65" s="573"/>
      <c r="R65" s="573"/>
    </row>
    <row r="66" spans="3:29" ht="18" customHeight="1" x14ac:dyDescent="0.4">
      <c r="C66" s="576"/>
      <c r="D66" s="577"/>
      <c r="E66" s="356"/>
      <c r="F66" s="357"/>
      <c r="G66" s="357"/>
      <c r="H66" s="358"/>
      <c r="I66" s="573"/>
      <c r="J66" s="573"/>
      <c r="K66" s="573"/>
      <c r="L66" s="573"/>
      <c r="M66" s="573"/>
      <c r="N66" s="573"/>
      <c r="O66" s="573"/>
      <c r="P66" s="573"/>
      <c r="Q66" s="573"/>
      <c r="R66" s="573"/>
    </row>
    <row r="67" spans="3:29" ht="18" customHeight="1" x14ac:dyDescent="0.4">
      <c r="C67" s="576"/>
      <c r="D67" s="577"/>
      <c r="E67" s="356"/>
      <c r="F67" s="357"/>
      <c r="G67" s="357"/>
      <c r="H67" s="358"/>
      <c r="I67" s="573"/>
      <c r="J67" s="573"/>
      <c r="K67" s="573"/>
      <c r="L67" s="573"/>
      <c r="M67" s="573"/>
      <c r="N67" s="573"/>
      <c r="O67" s="573"/>
      <c r="P67" s="573"/>
      <c r="Q67" s="573"/>
      <c r="R67" s="573"/>
    </row>
    <row r="68" spans="3:29" ht="18" customHeight="1" x14ac:dyDescent="0.4">
      <c r="C68" s="576"/>
      <c r="D68" s="577"/>
      <c r="E68" s="356"/>
      <c r="F68" s="357"/>
      <c r="G68" s="357"/>
      <c r="H68" s="358"/>
      <c r="I68" s="573"/>
      <c r="J68" s="573"/>
      <c r="K68" s="573"/>
      <c r="L68" s="573"/>
      <c r="M68" s="573"/>
      <c r="N68" s="573"/>
      <c r="O68" s="573"/>
      <c r="P68" s="573"/>
      <c r="Q68" s="573"/>
      <c r="R68" s="573"/>
    </row>
    <row r="69" spans="3:29" ht="18" customHeight="1" x14ac:dyDescent="0.4">
      <c r="C69" s="578"/>
      <c r="D69" s="579"/>
      <c r="E69" s="356"/>
      <c r="F69" s="357"/>
      <c r="G69" s="357"/>
      <c r="H69" s="358"/>
      <c r="I69" s="573"/>
      <c r="J69" s="573"/>
      <c r="K69" s="573"/>
      <c r="L69" s="573"/>
      <c r="M69" s="573"/>
      <c r="N69" s="573"/>
      <c r="O69" s="573"/>
      <c r="P69" s="573"/>
      <c r="Q69" s="573"/>
      <c r="R69" s="573"/>
    </row>
    <row r="70" spans="3:29" ht="18" customHeight="1" x14ac:dyDescent="0.4">
      <c r="C70" s="340" t="s">
        <v>8</v>
      </c>
      <c r="D70" s="341"/>
      <c r="E70" s="341"/>
      <c r="F70" s="341"/>
      <c r="G70" s="341"/>
      <c r="H70" s="342"/>
      <c r="I70" s="581">
        <f>SUM(I64:M69)</f>
        <v>0</v>
      </c>
      <c r="J70" s="582"/>
      <c r="K70" s="582"/>
      <c r="L70" s="582"/>
      <c r="M70" s="583"/>
      <c r="N70" s="581">
        <f>SUM(N64:R69)</f>
        <v>0</v>
      </c>
      <c r="O70" s="582"/>
      <c r="P70" s="582"/>
      <c r="Q70" s="582"/>
      <c r="R70" s="583"/>
    </row>
    <row r="72" spans="3:29" ht="18" customHeight="1" x14ac:dyDescent="0.4">
      <c r="C72" s="448" t="s">
        <v>497</v>
      </c>
      <c r="D72" s="448"/>
      <c r="E72" s="448"/>
      <c r="F72" s="448"/>
      <c r="G72" s="448"/>
      <c r="H72" s="448"/>
      <c r="I72" s="321"/>
      <c r="J72" s="321"/>
      <c r="K72" s="321"/>
      <c r="L72" s="321"/>
      <c r="M72" s="321"/>
      <c r="N72" s="321"/>
      <c r="O72" s="321"/>
      <c r="P72" s="321"/>
      <c r="Q72" s="321"/>
      <c r="R72" s="321"/>
      <c r="S72" s="321"/>
      <c r="T72" s="321"/>
      <c r="U72" s="321"/>
      <c r="V72" s="321"/>
      <c r="W72" s="321"/>
      <c r="X72" s="321"/>
      <c r="Y72" s="321"/>
      <c r="Z72" s="321"/>
      <c r="AA72" s="321"/>
      <c r="AB72" s="321"/>
      <c r="AC72" s="321"/>
    </row>
    <row r="73" spans="3:29" ht="18" customHeight="1" x14ac:dyDescent="0.4">
      <c r="C73" s="448"/>
      <c r="D73" s="448"/>
      <c r="E73" s="448"/>
      <c r="F73" s="448"/>
      <c r="G73" s="448"/>
      <c r="H73" s="448"/>
      <c r="I73" s="321"/>
      <c r="J73" s="321"/>
      <c r="K73" s="321"/>
      <c r="L73" s="321"/>
      <c r="M73" s="321"/>
      <c r="N73" s="321"/>
      <c r="O73" s="321"/>
      <c r="P73" s="321"/>
      <c r="Q73" s="321"/>
      <c r="R73" s="321"/>
      <c r="S73" s="321"/>
      <c r="T73" s="321"/>
      <c r="U73" s="321"/>
      <c r="V73" s="321"/>
      <c r="W73" s="321"/>
      <c r="X73" s="321"/>
      <c r="Y73" s="321"/>
      <c r="Z73" s="321"/>
      <c r="AA73" s="321"/>
      <c r="AB73" s="321"/>
      <c r="AC73" s="321"/>
    </row>
    <row r="74" spans="3:29" ht="18" customHeight="1" x14ac:dyDescent="0.4">
      <c r="C74" s="95" t="s">
        <v>498</v>
      </c>
      <c r="D74" s="91" t="s">
        <v>510</v>
      </c>
    </row>
    <row r="75" spans="3:29" ht="18" customHeight="1" x14ac:dyDescent="0.4">
      <c r="C75" s="95"/>
      <c r="D75" s="95"/>
    </row>
    <row r="76" spans="3:29" ht="18" customHeight="1" x14ac:dyDescent="0.4">
      <c r="C76" s="91" t="s">
        <v>500</v>
      </c>
    </row>
    <row r="77" spans="3:29" ht="18" customHeight="1" x14ac:dyDescent="0.4">
      <c r="C77" s="316" t="s">
        <v>172</v>
      </c>
      <c r="D77" s="316"/>
      <c r="E77" s="316"/>
      <c r="F77" s="316"/>
      <c r="G77" s="316"/>
      <c r="H77" s="316"/>
      <c r="I77" s="316" t="s">
        <v>488</v>
      </c>
      <c r="J77" s="316"/>
      <c r="K77" s="316"/>
      <c r="L77" s="316"/>
      <c r="M77" s="316"/>
      <c r="N77" s="316"/>
      <c r="O77" s="316"/>
      <c r="P77" s="316"/>
      <c r="Q77" s="316"/>
      <c r="R77" s="316"/>
      <c r="S77" s="316"/>
      <c r="T77" s="316"/>
      <c r="U77" s="316"/>
      <c r="V77" s="316"/>
      <c r="W77" s="316"/>
    </row>
    <row r="78" spans="3:29" ht="18" customHeight="1" x14ac:dyDescent="0.4">
      <c r="C78" s="316"/>
      <c r="D78" s="316"/>
      <c r="E78" s="316"/>
      <c r="F78" s="316"/>
      <c r="G78" s="316"/>
      <c r="H78" s="316"/>
      <c r="I78" s="316" t="s">
        <v>501</v>
      </c>
      <c r="J78" s="316"/>
      <c r="K78" s="316"/>
      <c r="L78" s="316"/>
      <c r="M78" s="316"/>
      <c r="N78" s="316" t="s">
        <v>502</v>
      </c>
      <c r="O78" s="316"/>
      <c r="P78" s="316"/>
      <c r="Q78" s="316"/>
      <c r="R78" s="316"/>
      <c r="S78" s="316" t="s">
        <v>511</v>
      </c>
      <c r="T78" s="316"/>
      <c r="U78" s="316"/>
      <c r="V78" s="316"/>
      <c r="W78" s="316"/>
    </row>
    <row r="79" spans="3:29" ht="18" customHeight="1" x14ac:dyDescent="0.4">
      <c r="C79" s="316" t="s">
        <v>490</v>
      </c>
      <c r="D79" s="316"/>
      <c r="E79" s="448">
        <f>N5</f>
        <v>0</v>
      </c>
      <c r="F79" s="448"/>
      <c r="G79" s="448"/>
      <c r="H79" s="448"/>
      <c r="I79" s="573"/>
      <c r="J79" s="573"/>
      <c r="K79" s="573"/>
      <c r="L79" s="573"/>
      <c r="M79" s="573"/>
      <c r="N79" s="573"/>
      <c r="O79" s="573"/>
      <c r="P79" s="573"/>
      <c r="Q79" s="573"/>
      <c r="R79" s="573"/>
      <c r="S79" s="573"/>
      <c r="T79" s="573"/>
      <c r="U79" s="573"/>
      <c r="V79" s="573"/>
      <c r="W79" s="573"/>
    </row>
    <row r="80" spans="3:29" ht="18" customHeight="1" x14ac:dyDescent="0.4">
      <c r="C80" s="574" t="s">
        <v>509</v>
      </c>
      <c r="D80" s="575"/>
      <c r="E80" s="356"/>
      <c r="F80" s="357"/>
      <c r="G80" s="357"/>
      <c r="H80" s="358"/>
      <c r="I80" s="573"/>
      <c r="J80" s="573"/>
      <c r="K80" s="573"/>
      <c r="L80" s="573"/>
      <c r="M80" s="573"/>
      <c r="N80" s="573"/>
      <c r="O80" s="573"/>
      <c r="P80" s="573"/>
      <c r="Q80" s="573"/>
      <c r="R80" s="573"/>
      <c r="S80" s="573"/>
      <c r="T80" s="573"/>
      <c r="U80" s="573"/>
      <c r="V80" s="573"/>
      <c r="W80" s="573"/>
    </row>
    <row r="81" spans="1:38" ht="18" customHeight="1" x14ac:dyDescent="0.4">
      <c r="C81" s="576"/>
      <c r="D81" s="577"/>
      <c r="E81" s="356"/>
      <c r="F81" s="357"/>
      <c r="G81" s="357"/>
      <c r="H81" s="358"/>
      <c r="I81" s="573"/>
      <c r="J81" s="573"/>
      <c r="K81" s="573"/>
      <c r="L81" s="573"/>
      <c r="M81" s="573"/>
      <c r="N81" s="573"/>
      <c r="O81" s="573"/>
      <c r="P81" s="573"/>
      <c r="Q81" s="573"/>
      <c r="R81" s="573"/>
      <c r="S81" s="573"/>
      <c r="T81" s="573"/>
      <c r="U81" s="573"/>
      <c r="V81" s="573"/>
      <c r="W81" s="573"/>
    </row>
    <row r="82" spans="1:38" ht="18" customHeight="1" x14ac:dyDescent="0.4">
      <c r="C82" s="576"/>
      <c r="D82" s="577"/>
      <c r="E82" s="356"/>
      <c r="F82" s="357"/>
      <c r="G82" s="357"/>
      <c r="H82" s="358"/>
      <c r="I82" s="573"/>
      <c r="J82" s="573"/>
      <c r="K82" s="573"/>
      <c r="L82" s="573"/>
      <c r="M82" s="573"/>
      <c r="N82" s="573"/>
      <c r="O82" s="573"/>
      <c r="P82" s="573"/>
      <c r="Q82" s="573"/>
      <c r="R82" s="573"/>
      <c r="S82" s="573"/>
      <c r="T82" s="573"/>
      <c r="U82" s="573"/>
      <c r="V82" s="573"/>
      <c r="W82" s="573"/>
    </row>
    <row r="83" spans="1:38" ht="18" customHeight="1" x14ac:dyDescent="0.4">
      <c r="C83" s="576"/>
      <c r="D83" s="577"/>
      <c r="E83" s="356"/>
      <c r="F83" s="357"/>
      <c r="G83" s="357"/>
      <c r="H83" s="358"/>
      <c r="I83" s="573"/>
      <c r="J83" s="573"/>
      <c r="K83" s="573"/>
      <c r="L83" s="573"/>
      <c r="M83" s="573"/>
      <c r="N83" s="573"/>
      <c r="O83" s="573"/>
      <c r="P83" s="573"/>
      <c r="Q83" s="573"/>
      <c r="R83" s="573"/>
      <c r="S83" s="573"/>
      <c r="T83" s="573"/>
      <c r="U83" s="573"/>
      <c r="V83" s="573"/>
      <c r="W83" s="573"/>
    </row>
    <row r="84" spans="1:38" ht="18" customHeight="1" x14ac:dyDescent="0.4">
      <c r="C84" s="578"/>
      <c r="D84" s="579"/>
      <c r="E84" s="356"/>
      <c r="F84" s="357"/>
      <c r="G84" s="357"/>
      <c r="H84" s="358"/>
      <c r="I84" s="573"/>
      <c r="J84" s="573"/>
      <c r="K84" s="573"/>
      <c r="L84" s="573"/>
      <c r="M84" s="573"/>
      <c r="N84" s="573"/>
      <c r="O84" s="573"/>
      <c r="P84" s="573"/>
      <c r="Q84" s="573"/>
      <c r="R84" s="573"/>
      <c r="S84" s="573"/>
      <c r="T84" s="573"/>
      <c r="U84" s="573"/>
      <c r="V84" s="573"/>
      <c r="W84" s="573"/>
    </row>
    <row r="85" spans="1:38" ht="18" customHeight="1" x14ac:dyDescent="0.4">
      <c r="C85" s="340" t="s">
        <v>8</v>
      </c>
      <c r="D85" s="341"/>
      <c r="E85" s="341"/>
      <c r="F85" s="341"/>
      <c r="G85" s="341"/>
      <c r="H85" s="342"/>
      <c r="I85" s="555">
        <f>SUM(I79:M84)</f>
        <v>0</v>
      </c>
      <c r="J85" s="555"/>
      <c r="K85" s="555"/>
      <c r="L85" s="555"/>
      <c r="M85" s="555"/>
      <c r="N85" s="555">
        <f>SUM(N79:R84)</f>
        <v>0</v>
      </c>
      <c r="O85" s="555"/>
      <c r="P85" s="555"/>
      <c r="Q85" s="555"/>
      <c r="R85" s="555"/>
      <c r="S85" s="555">
        <f>SUM(S79:W84)</f>
        <v>0</v>
      </c>
      <c r="T85" s="555"/>
      <c r="U85" s="555"/>
      <c r="V85" s="555"/>
      <c r="W85" s="555"/>
    </row>
    <row r="86" spans="1:38" ht="18" customHeight="1" x14ac:dyDescent="0.4">
      <c r="C86" s="316" t="s">
        <v>504</v>
      </c>
      <c r="D86" s="316"/>
      <c r="E86" s="316"/>
      <c r="F86" s="316"/>
      <c r="G86" s="316"/>
      <c r="H86" s="316"/>
      <c r="I86" s="584" t="str">
        <f>IF(ISBLANK(I79),"",(I79-I64)/(N64-I64))</f>
        <v/>
      </c>
      <c r="J86" s="585"/>
      <c r="K86" s="585"/>
      <c r="L86" s="585"/>
      <c r="M86" s="586"/>
      <c r="N86" s="584" t="str">
        <f>IF(ISBLANK(N79),"",(N79-I64)/(N64-I64))</f>
        <v/>
      </c>
      <c r="O86" s="585"/>
      <c r="P86" s="585"/>
      <c r="Q86" s="585"/>
      <c r="R86" s="586"/>
      <c r="S86" s="584" t="str">
        <f>IF(ISBLANK(S79),"",(S79-I64)/(N64-I64))</f>
        <v/>
      </c>
      <c r="T86" s="585"/>
      <c r="U86" s="585"/>
      <c r="V86" s="585"/>
      <c r="W86" s="586"/>
    </row>
    <row r="88" spans="1:38" ht="18" customHeight="1" x14ac:dyDescent="0.4">
      <c r="B88" s="95" t="s">
        <v>432</v>
      </c>
      <c r="C88" s="91" t="s">
        <v>512</v>
      </c>
    </row>
    <row r="89" spans="1:38" ht="9" customHeight="1" x14ac:dyDescent="0.4"/>
    <row r="90" spans="1:38" ht="18" customHeight="1" x14ac:dyDescent="0.4">
      <c r="A90" s="8" t="s">
        <v>478</v>
      </c>
      <c r="AL90" s="97">
        <v>2</v>
      </c>
    </row>
    <row r="91" spans="1:38" ht="8.25" customHeight="1" x14ac:dyDescent="0.4"/>
    <row r="92" spans="1:38" ht="18" customHeight="1" x14ac:dyDescent="0.4">
      <c r="B92" s="542" t="str">
        <f>$B$3</f>
        <v>ステップアップ計画書（ステップアップ実施状況報告書兼事業評価報告書）</v>
      </c>
      <c r="C92" s="542"/>
      <c r="D92" s="542"/>
      <c r="E92" s="542"/>
      <c r="F92" s="542"/>
      <c r="G92" s="542"/>
      <c r="H92" s="542"/>
      <c r="I92" s="542"/>
      <c r="J92" s="542"/>
      <c r="K92" s="542"/>
      <c r="L92" s="542"/>
      <c r="M92" s="542"/>
      <c r="N92" s="542"/>
      <c r="O92" s="542"/>
      <c r="P92" s="542"/>
      <c r="Q92" s="542"/>
      <c r="R92" s="542"/>
      <c r="S92" s="542"/>
      <c r="T92" s="542"/>
    </row>
    <row r="94" spans="1:38" ht="18" customHeight="1" x14ac:dyDescent="0.4">
      <c r="C94" s="316" t="s">
        <v>480</v>
      </c>
      <c r="D94" s="316"/>
      <c r="E94" s="316"/>
      <c r="F94" s="449" t="str">
        <f>'別紙B-1　総括表'!D28</f>
        <v/>
      </c>
      <c r="G94" s="449"/>
      <c r="H94" s="449"/>
      <c r="I94" s="449"/>
      <c r="J94" s="449"/>
      <c r="L94" s="316" t="s">
        <v>481</v>
      </c>
      <c r="M94" s="316"/>
      <c r="N94" s="543">
        <f>'別紙B-1　総括表'!$V$9</f>
        <v>0</v>
      </c>
      <c r="O94" s="543"/>
      <c r="P94" s="543"/>
      <c r="Q94" s="543"/>
    </row>
    <row r="96" spans="1:38" ht="18" customHeight="1" x14ac:dyDescent="0.4">
      <c r="B96" s="91" t="s">
        <v>482</v>
      </c>
    </row>
    <row r="97" spans="3:36" ht="12.75" customHeight="1" x14ac:dyDescent="0.4"/>
    <row r="98" spans="3:36" ht="18" customHeight="1" x14ac:dyDescent="0.4">
      <c r="C98" s="91" t="s">
        <v>483</v>
      </c>
    </row>
    <row r="99" spans="3:36" ht="18" customHeight="1" x14ac:dyDescent="0.4">
      <c r="C99" s="316" t="s">
        <v>172</v>
      </c>
      <c r="D99" s="316"/>
      <c r="E99" s="316"/>
      <c r="F99" s="316"/>
      <c r="G99" s="316"/>
      <c r="H99" s="316"/>
      <c r="I99" s="321" t="s">
        <v>484</v>
      </c>
      <c r="J99" s="321"/>
      <c r="K99" s="321"/>
      <c r="L99" s="321"/>
      <c r="M99" s="321"/>
      <c r="N99" s="321"/>
      <c r="O99" s="321"/>
      <c r="P99" s="321" t="s">
        <v>485</v>
      </c>
      <c r="Q99" s="321"/>
      <c r="R99" s="321"/>
      <c r="S99" s="321"/>
      <c r="T99" s="321"/>
      <c r="U99" s="321"/>
      <c r="V99" s="321"/>
      <c r="W99" s="321" t="s">
        <v>486</v>
      </c>
      <c r="X99" s="321"/>
      <c r="Y99" s="321"/>
      <c r="Z99" s="321"/>
      <c r="AA99" s="321"/>
      <c r="AB99" s="321"/>
      <c r="AC99" s="321"/>
      <c r="AD99" s="316" t="s">
        <v>487</v>
      </c>
      <c r="AE99" s="316"/>
      <c r="AF99" s="316"/>
      <c r="AG99" s="316"/>
      <c r="AH99" s="316"/>
      <c r="AI99" s="316"/>
      <c r="AJ99" s="316"/>
    </row>
    <row r="100" spans="3:36" ht="18" customHeight="1" x14ac:dyDescent="0.4">
      <c r="C100" s="316"/>
      <c r="D100" s="316"/>
      <c r="E100" s="316"/>
      <c r="F100" s="316"/>
      <c r="G100" s="316"/>
      <c r="H100" s="316"/>
      <c r="I100" s="329" t="s">
        <v>488</v>
      </c>
      <c r="J100" s="329"/>
      <c r="K100" s="329"/>
      <c r="L100" s="329" t="s">
        <v>489</v>
      </c>
      <c r="M100" s="329"/>
      <c r="N100" s="329"/>
      <c r="O100" s="329"/>
      <c r="P100" s="329" t="s">
        <v>488</v>
      </c>
      <c r="Q100" s="329"/>
      <c r="R100" s="329"/>
      <c r="S100" s="329" t="s">
        <v>489</v>
      </c>
      <c r="T100" s="329"/>
      <c r="U100" s="329"/>
      <c r="V100" s="329"/>
      <c r="W100" s="329" t="s">
        <v>488</v>
      </c>
      <c r="X100" s="329"/>
      <c r="Y100" s="329"/>
      <c r="Z100" s="329" t="s">
        <v>489</v>
      </c>
      <c r="AA100" s="329"/>
      <c r="AB100" s="329"/>
      <c r="AC100" s="329"/>
      <c r="AD100" s="329" t="s">
        <v>488</v>
      </c>
      <c r="AE100" s="329"/>
      <c r="AF100" s="329"/>
      <c r="AG100" s="329" t="s">
        <v>489</v>
      </c>
      <c r="AH100" s="329"/>
      <c r="AI100" s="329"/>
      <c r="AJ100" s="329"/>
    </row>
    <row r="101" spans="3:36" ht="18" customHeight="1" x14ac:dyDescent="0.4">
      <c r="C101" s="316" t="s">
        <v>490</v>
      </c>
      <c r="D101" s="316"/>
      <c r="E101" s="448">
        <f>N94</f>
        <v>0</v>
      </c>
      <c r="F101" s="448"/>
      <c r="G101" s="448"/>
      <c r="H101" s="448"/>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5" t="str">
        <f>IF(ISBLANK(I101),"",AVERAGE(I101,P101,W101))</f>
        <v/>
      </c>
      <c r="AE101" s="545"/>
      <c r="AF101" s="545"/>
      <c r="AG101" s="545" t="str">
        <f>IF(ISBLANK(L101),"",AVERAGE(L101,S101,Z101))</f>
        <v/>
      </c>
      <c r="AH101" s="545"/>
      <c r="AI101" s="545"/>
      <c r="AJ101" s="545"/>
    </row>
    <row r="102" spans="3:36" ht="18" customHeight="1" x14ac:dyDescent="0.4">
      <c r="C102" s="448" t="s">
        <v>491</v>
      </c>
      <c r="D102" s="448"/>
      <c r="E102" s="356"/>
      <c r="F102" s="357"/>
      <c r="G102" s="357"/>
      <c r="H102" s="358"/>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5" t="str">
        <f>IF(ISBLANK(I102),"",AVERAGE(I102,P102,W102))</f>
        <v/>
      </c>
      <c r="AE102" s="545"/>
      <c r="AF102" s="545"/>
      <c r="AG102" s="545" t="str">
        <f>IF(ISBLANK(L102),"",AVERAGE(L102,S102,Z102))</f>
        <v/>
      </c>
      <c r="AH102" s="545"/>
      <c r="AI102" s="545"/>
      <c r="AJ102" s="545"/>
    </row>
    <row r="103" spans="3:36" ht="18" customHeight="1" x14ac:dyDescent="0.4">
      <c r="C103" s="448"/>
      <c r="D103" s="448"/>
      <c r="E103" s="356"/>
      <c r="F103" s="357"/>
      <c r="G103" s="357"/>
      <c r="H103" s="358"/>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5" t="str">
        <f t="shared" ref="AD103:AD108" si="10">IF(ISBLANK(I103),"",AVERAGE(I103,P103,W103))</f>
        <v/>
      </c>
      <c r="AE103" s="545"/>
      <c r="AF103" s="545"/>
      <c r="AG103" s="545" t="str">
        <f t="shared" ref="AG103:AG104" si="11">IF(ISBLANK(L103),"",AVERAGE(L103,S103,Z103))</f>
        <v/>
      </c>
      <c r="AH103" s="545"/>
      <c r="AI103" s="545"/>
      <c r="AJ103" s="545"/>
    </row>
    <row r="104" spans="3:36" ht="18" customHeight="1" x14ac:dyDescent="0.4">
      <c r="C104" s="448"/>
      <c r="D104" s="448"/>
      <c r="E104" s="356"/>
      <c r="F104" s="357"/>
      <c r="G104" s="357"/>
      <c r="H104" s="358"/>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5" t="str">
        <f t="shared" si="10"/>
        <v/>
      </c>
      <c r="AE104" s="545"/>
      <c r="AF104" s="545"/>
      <c r="AG104" s="545" t="str">
        <f t="shared" si="11"/>
        <v/>
      </c>
      <c r="AH104" s="545"/>
      <c r="AI104" s="545"/>
      <c r="AJ104" s="545"/>
    </row>
    <row r="105" spans="3:36" ht="18" customHeight="1" x14ac:dyDescent="0.4">
      <c r="C105" s="448"/>
      <c r="D105" s="448"/>
      <c r="E105" s="356"/>
      <c r="F105" s="357"/>
      <c r="G105" s="357"/>
      <c r="H105" s="358"/>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5" t="str">
        <f t="shared" si="10"/>
        <v/>
      </c>
      <c r="AE105" s="545"/>
      <c r="AF105" s="545"/>
      <c r="AG105" s="545" t="str">
        <f>IF(ISBLANK(L105),"",AVERAGE(L105,S105,Z105))</f>
        <v/>
      </c>
      <c r="AH105" s="545"/>
      <c r="AI105" s="545"/>
      <c r="AJ105" s="545"/>
    </row>
    <row r="106" spans="3:36" ht="18" customHeight="1" x14ac:dyDescent="0.4">
      <c r="C106" s="448"/>
      <c r="D106" s="448"/>
      <c r="E106" s="356"/>
      <c r="F106" s="357"/>
      <c r="G106" s="357"/>
      <c r="H106" s="358"/>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5" t="str">
        <f t="shared" si="10"/>
        <v/>
      </c>
      <c r="AE106" s="545"/>
      <c r="AF106" s="545"/>
      <c r="AG106" s="545" t="str">
        <f t="shared" ref="AG106:AG108" si="12">IF(ISBLANK(L106),"",AVERAGE(L106,S106,Z106))</f>
        <v/>
      </c>
      <c r="AH106" s="545"/>
      <c r="AI106" s="545"/>
      <c r="AJ106" s="545"/>
    </row>
    <row r="107" spans="3:36" ht="18" customHeight="1" x14ac:dyDescent="0.4">
      <c r="C107" s="448"/>
      <c r="D107" s="448"/>
      <c r="E107" s="356"/>
      <c r="F107" s="357"/>
      <c r="G107" s="357"/>
      <c r="H107" s="358"/>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5" t="str">
        <f t="shared" si="10"/>
        <v/>
      </c>
      <c r="AE107" s="545"/>
      <c r="AF107" s="545"/>
      <c r="AG107" s="545" t="str">
        <f t="shared" si="12"/>
        <v/>
      </c>
      <c r="AH107" s="545"/>
      <c r="AI107" s="545"/>
      <c r="AJ107" s="545"/>
    </row>
    <row r="108" spans="3:36" ht="18" customHeight="1" x14ac:dyDescent="0.4">
      <c r="C108" s="448"/>
      <c r="D108" s="448"/>
      <c r="E108" s="356"/>
      <c r="F108" s="357"/>
      <c r="G108" s="357"/>
      <c r="H108" s="358"/>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5" t="str">
        <f t="shared" si="10"/>
        <v/>
      </c>
      <c r="AE108" s="545"/>
      <c r="AF108" s="545"/>
      <c r="AG108" s="545" t="str">
        <f t="shared" si="12"/>
        <v/>
      </c>
      <c r="AH108" s="545"/>
      <c r="AI108" s="545"/>
      <c r="AJ108" s="545"/>
    </row>
    <row r="109" spans="3:36" ht="18" customHeight="1" x14ac:dyDescent="0.4">
      <c r="C109" s="340" t="s">
        <v>8</v>
      </c>
      <c r="D109" s="341"/>
      <c r="E109" s="341"/>
      <c r="F109" s="341"/>
      <c r="G109" s="341"/>
      <c r="H109" s="342"/>
      <c r="I109" s="555">
        <f>SUM(I101:K108)</f>
        <v>0</v>
      </c>
      <c r="J109" s="555"/>
      <c r="K109" s="555"/>
      <c r="L109" s="555">
        <f>SUM(L101:O108)</f>
        <v>0</v>
      </c>
      <c r="M109" s="555"/>
      <c r="N109" s="555"/>
      <c r="O109" s="555"/>
      <c r="P109" s="555">
        <f>SUM(P101:R108)</f>
        <v>0</v>
      </c>
      <c r="Q109" s="555"/>
      <c r="R109" s="555"/>
      <c r="S109" s="555">
        <f>SUM(S101:V108)</f>
        <v>0</v>
      </c>
      <c r="T109" s="555"/>
      <c r="U109" s="555"/>
      <c r="V109" s="555"/>
      <c r="W109" s="555">
        <f>SUM(W101:Y108)</f>
        <v>0</v>
      </c>
      <c r="X109" s="555"/>
      <c r="Y109" s="555"/>
      <c r="Z109" s="555">
        <f>SUM(Z101:AC108)</f>
        <v>0</v>
      </c>
      <c r="AA109" s="555"/>
      <c r="AB109" s="555"/>
      <c r="AC109" s="555"/>
      <c r="AD109" s="555">
        <f>SUM(AD101:AF108)</f>
        <v>0</v>
      </c>
      <c r="AE109" s="555"/>
      <c r="AF109" s="555"/>
      <c r="AG109" s="555">
        <f>SUM(AG101:AJ108)</f>
        <v>0</v>
      </c>
      <c r="AH109" s="555"/>
      <c r="AI109" s="555"/>
      <c r="AJ109" s="555"/>
    </row>
    <row r="110" spans="3:36" ht="18" hidden="1" customHeight="1" x14ac:dyDescent="0.4">
      <c r="AD110" s="556" t="s">
        <v>492</v>
      </c>
      <c r="AE110" s="557"/>
      <c r="AF110" s="557"/>
      <c r="AG110" s="560" t="str">
        <f>IF(ISBLANK(L101),"",IF(AG109&gt;=100000000,"佐賀さいこうモデル",IF(AG109&gt;=40000000,"発展モデル","標準モデル")))</f>
        <v/>
      </c>
      <c r="AH110" s="560"/>
      <c r="AI110" s="560"/>
      <c r="AJ110" s="561"/>
    </row>
    <row r="111" spans="3:36" ht="18" hidden="1" customHeight="1" x14ac:dyDescent="0.4">
      <c r="AD111" s="558"/>
      <c r="AE111" s="559"/>
      <c r="AF111" s="559"/>
      <c r="AG111" s="562"/>
      <c r="AH111" s="562"/>
      <c r="AI111" s="562"/>
      <c r="AJ111" s="563"/>
    </row>
    <row r="112" spans="3:36" ht="12" customHeight="1" x14ac:dyDescent="0.4"/>
    <row r="113" spans="3:22" ht="18" customHeight="1" x14ac:dyDescent="0.4">
      <c r="C113" s="91" t="s">
        <v>493</v>
      </c>
    </row>
    <row r="114" spans="3:22" ht="18" customHeight="1" x14ac:dyDescent="0.4">
      <c r="C114" s="316" t="s">
        <v>172</v>
      </c>
      <c r="D114" s="316"/>
      <c r="E114" s="316"/>
      <c r="F114" s="316"/>
      <c r="G114" s="316"/>
      <c r="H114" s="316"/>
      <c r="I114" s="316" t="s">
        <v>494</v>
      </c>
      <c r="J114" s="316"/>
      <c r="K114" s="316"/>
      <c r="L114" s="316"/>
      <c r="M114" s="316"/>
      <c r="N114" s="316"/>
      <c r="O114" s="316"/>
      <c r="P114" s="316" t="s">
        <v>495</v>
      </c>
      <c r="Q114" s="316"/>
      <c r="R114" s="316"/>
      <c r="S114" s="316"/>
      <c r="T114" s="316"/>
      <c r="U114" s="316"/>
      <c r="V114" s="316"/>
    </row>
    <row r="115" spans="3:22" ht="18" customHeight="1" x14ac:dyDescent="0.4">
      <c r="C115" s="316"/>
      <c r="D115" s="316"/>
      <c r="E115" s="316"/>
      <c r="F115" s="316"/>
      <c r="G115" s="316"/>
      <c r="H115" s="316"/>
      <c r="I115" s="329" t="s">
        <v>488</v>
      </c>
      <c r="J115" s="329"/>
      <c r="K115" s="329"/>
      <c r="L115" s="329" t="s">
        <v>489</v>
      </c>
      <c r="M115" s="329"/>
      <c r="N115" s="329"/>
      <c r="O115" s="329"/>
      <c r="P115" s="329" t="s">
        <v>488</v>
      </c>
      <c r="Q115" s="329"/>
      <c r="R115" s="329"/>
      <c r="S115" s="329" t="s">
        <v>489</v>
      </c>
      <c r="T115" s="329"/>
      <c r="U115" s="329"/>
      <c r="V115" s="329"/>
    </row>
    <row r="116" spans="3:22" ht="18" customHeight="1" x14ac:dyDescent="0.4">
      <c r="C116" s="316" t="s">
        <v>490</v>
      </c>
      <c r="D116" s="316"/>
      <c r="E116" s="546">
        <f>N94</f>
        <v>0</v>
      </c>
      <c r="F116" s="547"/>
      <c r="G116" s="547"/>
      <c r="H116" s="548"/>
      <c r="I116" s="549">
        <f t="shared" ref="I116:I123" si="13">W101</f>
        <v>0</v>
      </c>
      <c r="J116" s="550"/>
      <c r="K116" s="551"/>
      <c r="L116" s="552" t="str">
        <f t="shared" ref="L116:L123" si="14">AG101</f>
        <v/>
      </c>
      <c r="M116" s="552"/>
      <c r="N116" s="552"/>
      <c r="O116" s="552"/>
      <c r="P116" s="553"/>
      <c r="Q116" s="553"/>
      <c r="R116" s="553"/>
      <c r="S116" s="554" t="str">
        <f t="shared" ref="S116:S120" si="15">IF(ISBLANK(P116),"",L116/I116*P116)</f>
        <v/>
      </c>
      <c r="T116" s="554"/>
      <c r="U116" s="554"/>
      <c r="V116" s="554"/>
    </row>
    <row r="117" spans="3:22" ht="18" customHeight="1" x14ac:dyDescent="0.4">
      <c r="C117" s="448" t="s">
        <v>491</v>
      </c>
      <c r="D117" s="448"/>
      <c r="E117" s="546">
        <f t="shared" ref="E117:E123" si="16">E102</f>
        <v>0</v>
      </c>
      <c r="F117" s="547"/>
      <c r="G117" s="547"/>
      <c r="H117" s="548"/>
      <c r="I117" s="549">
        <f t="shared" si="13"/>
        <v>0</v>
      </c>
      <c r="J117" s="550"/>
      <c r="K117" s="551"/>
      <c r="L117" s="552" t="str">
        <f t="shared" si="14"/>
        <v/>
      </c>
      <c r="M117" s="552"/>
      <c r="N117" s="552"/>
      <c r="O117" s="552"/>
      <c r="P117" s="564"/>
      <c r="Q117" s="564"/>
      <c r="R117" s="564"/>
      <c r="S117" s="554" t="str">
        <f t="shared" si="15"/>
        <v/>
      </c>
      <c r="T117" s="554"/>
      <c r="U117" s="554"/>
      <c r="V117" s="554"/>
    </row>
    <row r="118" spans="3:22" ht="18" customHeight="1" x14ac:dyDescent="0.4">
      <c r="C118" s="448"/>
      <c r="D118" s="448"/>
      <c r="E118" s="546">
        <f t="shared" si="16"/>
        <v>0</v>
      </c>
      <c r="F118" s="547"/>
      <c r="G118" s="547"/>
      <c r="H118" s="548"/>
      <c r="I118" s="549">
        <f t="shared" si="13"/>
        <v>0</v>
      </c>
      <c r="J118" s="550"/>
      <c r="K118" s="551"/>
      <c r="L118" s="552" t="str">
        <f t="shared" si="14"/>
        <v/>
      </c>
      <c r="M118" s="552"/>
      <c r="N118" s="552"/>
      <c r="O118" s="552"/>
      <c r="P118" s="564"/>
      <c r="Q118" s="564"/>
      <c r="R118" s="564"/>
      <c r="S118" s="554" t="str">
        <f t="shared" si="15"/>
        <v/>
      </c>
      <c r="T118" s="554"/>
      <c r="U118" s="554"/>
      <c r="V118" s="554"/>
    </row>
    <row r="119" spans="3:22" ht="18" customHeight="1" x14ac:dyDescent="0.4">
      <c r="C119" s="448"/>
      <c r="D119" s="448"/>
      <c r="E119" s="546">
        <f t="shared" si="16"/>
        <v>0</v>
      </c>
      <c r="F119" s="547"/>
      <c r="G119" s="547"/>
      <c r="H119" s="548"/>
      <c r="I119" s="549">
        <f t="shared" si="13"/>
        <v>0</v>
      </c>
      <c r="J119" s="550"/>
      <c r="K119" s="551"/>
      <c r="L119" s="552" t="str">
        <f t="shared" si="14"/>
        <v/>
      </c>
      <c r="M119" s="552"/>
      <c r="N119" s="552"/>
      <c r="O119" s="552"/>
      <c r="P119" s="564"/>
      <c r="Q119" s="564"/>
      <c r="R119" s="564"/>
      <c r="S119" s="554" t="str">
        <f t="shared" si="15"/>
        <v/>
      </c>
      <c r="T119" s="554"/>
      <c r="U119" s="554"/>
      <c r="V119" s="554"/>
    </row>
    <row r="120" spans="3:22" ht="18" customHeight="1" x14ac:dyDescent="0.4">
      <c r="C120" s="448"/>
      <c r="D120" s="448"/>
      <c r="E120" s="546">
        <f t="shared" si="16"/>
        <v>0</v>
      </c>
      <c r="F120" s="547"/>
      <c r="G120" s="547"/>
      <c r="H120" s="548"/>
      <c r="I120" s="549">
        <f t="shared" si="13"/>
        <v>0</v>
      </c>
      <c r="J120" s="550"/>
      <c r="K120" s="551"/>
      <c r="L120" s="552" t="str">
        <f t="shared" si="14"/>
        <v/>
      </c>
      <c r="M120" s="552"/>
      <c r="N120" s="552"/>
      <c r="O120" s="552"/>
      <c r="P120" s="564"/>
      <c r="Q120" s="564"/>
      <c r="R120" s="564"/>
      <c r="S120" s="554" t="str">
        <f t="shared" si="15"/>
        <v/>
      </c>
      <c r="T120" s="554"/>
      <c r="U120" s="554"/>
      <c r="V120" s="554"/>
    </row>
    <row r="121" spans="3:22" ht="18" customHeight="1" x14ac:dyDescent="0.4">
      <c r="C121" s="448"/>
      <c r="D121" s="448"/>
      <c r="E121" s="546">
        <f t="shared" si="16"/>
        <v>0</v>
      </c>
      <c r="F121" s="547"/>
      <c r="G121" s="547"/>
      <c r="H121" s="548"/>
      <c r="I121" s="549">
        <f t="shared" si="13"/>
        <v>0</v>
      </c>
      <c r="J121" s="550"/>
      <c r="K121" s="551"/>
      <c r="L121" s="552" t="str">
        <f t="shared" si="14"/>
        <v/>
      </c>
      <c r="M121" s="552"/>
      <c r="N121" s="552"/>
      <c r="O121" s="552"/>
      <c r="P121" s="564"/>
      <c r="Q121" s="564"/>
      <c r="R121" s="564"/>
      <c r="S121" s="554" t="str">
        <f>IF(ISBLANK(P121),"",L121/I121*P121)</f>
        <v/>
      </c>
      <c r="T121" s="554"/>
      <c r="U121" s="554"/>
      <c r="V121" s="554"/>
    </row>
    <row r="122" spans="3:22" ht="18" customHeight="1" x14ac:dyDescent="0.4">
      <c r="C122" s="448"/>
      <c r="D122" s="448"/>
      <c r="E122" s="546">
        <f t="shared" si="16"/>
        <v>0</v>
      </c>
      <c r="F122" s="547"/>
      <c r="G122" s="547"/>
      <c r="H122" s="548"/>
      <c r="I122" s="549">
        <f t="shared" si="13"/>
        <v>0</v>
      </c>
      <c r="J122" s="550"/>
      <c r="K122" s="551"/>
      <c r="L122" s="552" t="str">
        <f t="shared" si="14"/>
        <v/>
      </c>
      <c r="M122" s="552"/>
      <c r="N122" s="552"/>
      <c r="O122" s="552"/>
      <c r="P122" s="564"/>
      <c r="Q122" s="564"/>
      <c r="R122" s="564"/>
      <c r="S122" s="554" t="str">
        <f t="shared" ref="S122:S123" si="17">IF(ISBLANK(P122),"",L122/I122*P122)</f>
        <v/>
      </c>
      <c r="T122" s="554"/>
      <c r="U122" s="554"/>
      <c r="V122" s="554"/>
    </row>
    <row r="123" spans="3:22" ht="18" customHeight="1" x14ac:dyDescent="0.4">
      <c r="C123" s="448"/>
      <c r="D123" s="448"/>
      <c r="E123" s="546">
        <f t="shared" si="16"/>
        <v>0</v>
      </c>
      <c r="F123" s="547"/>
      <c r="G123" s="547"/>
      <c r="H123" s="548"/>
      <c r="I123" s="549">
        <f t="shared" si="13"/>
        <v>0</v>
      </c>
      <c r="J123" s="550"/>
      <c r="K123" s="551"/>
      <c r="L123" s="552" t="str">
        <f t="shared" si="14"/>
        <v/>
      </c>
      <c r="M123" s="552"/>
      <c r="N123" s="552"/>
      <c r="O123" s="552"/>
      <c r="P123" s="564"/>
      <c r="Q123" s="564"/>
      <c r="R123" s="564"/>
      <c r="S123" s="554" t="str">
        <f t="shared" si="17"/>
        <v/>
      </c>
      <c r="T123" s="554"/>
      <c r="U123" s="554"/>
      <c r="V123" s="554"/>
    </row>
    <row r="124" spans="3:22" ht="18" customHeight="1" x14ac:dyDescent="0.4">
      <c r="C124" s="340" t="s">
        <v>8</v>
      </c>
      <c r="D124" s="341"/>
      <c r="E124" s="341"/>
      <c r="F124" s="341"/>
      <c r="G124" s="341"/>
      <c r="H124" s="342"/>
      <c r="I124" s="555">
        <f>SUM(I116:K123)</f>
        <v>0</v>
      </c>
      <c r="J124" s="555"/>
      <c r="K124" s="555"/>
      <c r="L124" s="555">
        <f>SUM(L116:O123)</f>
        <v>0</v>
      </c>
      <c r="M124" s="555"/>
      <c r="N124" s="555"/>
      <c r="O124" s="555"/>
      <c r="P124" s="555">
        <f>SUM(P116:R123)</f>
        <v>0</v>
      </c>
      <c r="Q124" s="555"/>
      <c r="R124" s="555"/>
      <c r="S124" s="555">
        <f>SUM(S116:V123)</f>
        <v>0</v>
      </c>
      <c r="T124" s="555"/>
      <c r="U124" s="555"/>
      <c r="V124" s="555"/>
    </row>
    <row r="125" spans="3:22" ht="18" hidden="1" customHeight="1" x14ac:dyDescent="0.4">
      <c r="I125" s="565" t="s">
        <v>492</v>
      </c>
      <c r="J125" s="566"/>
      <c r="K125" s="566"/>
      <c r="L125" s="567" t="str">
        <f>IF(ISBLANK(L101),"",IF(L124&gt;=100000000,"佐賀さいこうモデル",IF(L124&gt;=40000000,"発展モデル","標準モデル")))</f>
        <v/>
      </c>
      <c r="M125" s="567"/>
      <c r="N125" s="567"/>
      <c r="O125" s="568"/>
      <c r="P125" s="556" t="s">
        <v>492</v>
      </c>
      <c r="Q125" s="557"/>
      <c r="R125" s="557"/>
      <c r="S125" s="560" t="str">
        <f>IF(ISBLANK(P116),"",IF(S124&gt;=100000000,"佐賀さいこうモデル",IF(S124&gt;=40000000,"発展モデル","標準モデル")))</f>
        <v/>
      </c>
      <c r="T125" s="560"/>
      <c r="U125" s="560"/>
      <c r="V125" s="561"/>
    </row>
    <row r="126" spans="3:22" ht="18" hidden="1" customHeight="1" x14ac:dyDescent="0.4">
      <c r="I126" s="558"/>
      <c r="J126" s="559"/>
      <c r="K126" s="559"/>
      <c r="L126" s="562"/>
      <c r="M126" s="562"/>
      <c r="N126" s="562"/>
      <c r="O126" s="563"/>
      <c r="P126" s="558"/>
      <c r="Q126" s="559"/>
      <c r="R126" s="559"/>
      <c r="S126" s="562"/>
      <c r="T126" s="562"/>
      <c r="U126" s="562"/>
      <c r="V126" s="563"/>
    </row>
    <row r="127" spans="3:22" ht="18" customHeight="1" x14ac:dyDescent="0.4">
      <c r="C127" s="95" t="s">
        <v>432</v>
      </c>
      <c r="D127" s="91" t="s">
        <v>496</v>
      </c>
      <c r="I127" s="95"/>
      <c r="J127" s="95"/>
      <c r="K127" s="95"/>
      <c r="L127" s="96"/>
      <c r="M127" s="96"/>
      <c r="N127" s="96"/>
      <c r="O127" s="96"/>
      <c r="P127" s="95"/>
      <c r="Q127" s="95"/>
      <c r="R127" s="95"/>
      <c r="S127" s="96"/>
      <c r="T127" s="96"/>
      <c r="U127" s="96"/>
      <c r="V127" s="96"/>
    </row>
    <row r="129" spans="3:29" ht="18" customHeight="1" x14ac:dyDescent="0.4">
      <c r="C129" s="448" t="s">
        <v>497</v>
      </c>
      <c r="D129" s="448"/>
      <c r="E129" s="448"/>
      <c r="F129" s="448"/>
      <c r="G129" s="448"/>
      <c r="H129" s="448"/>
      <c r="I129" s="353"/>
      <c r="J129" s="353"/>
      <c r="K129" s="353"/>
      <c r="L129" s="353"/>
      <c r="M129" s="353"/>
      <c r="N129" s="353"/>
      <c r="O129" s="353"/>
      <c r="P129" s="353"/>
      <c r="Q129" s="353"/>
      <c r="R129" s="353"/>
      <c r="S129" s="353"/>
      <c r="T129" s="353"/>
      <c r="U129" s="353"/>
      <c r="V129" s="353"/>
      <c r="W129" s="353"/>
      <c r="X129" s="353"/>
      <c r="Y129" s="353"/>
      <c r="Z129" s="353"/>
      <c r="AA129" s="353"/>
      <c r="AB129" s="353"/>
      <c r="AC129" s="353"/>
    </row>
    <row r="130" spans="3:29" ht="18" customHeight="1" x14ac:dyDescent="0.4">
      <c r="C130" s="448"/>
      <c r="D130" s="448"/>
      <c r="E130" s="448"/>
      <c r="F130" s="448"/>
      <c r="G130" s="448"/>
      <c r="H130" s="448"/>
      <c r="I130" s="353"/>
      <c r="J130" s="353"/>
      <c r="K130" s="353"/>
      <c r="L130" s="353"/>
      <c r="M130" s="353"/>
      <c r="N130" s="353"/>
      <c r="O130" s="353"/>
      <c r="P130" s="353"/>
      <c r="Q130" s="353"/>
      <c r="R130" s="353"/>
      <c r="S130" s="353"/>
      <c r="T130" s="353"/>
      <c r="U130" s="353"/>
      <c r="V130" s="353"/>
      <c r="W130" s="353"/>
      <c r="X130" s="353"/>
      <c r="Y130" s="353"/>
      <c r="Z130" s="353"/>
      <c r="AA130" s="353"/>
      <c r="AB130" s="353"/>
      <c r="AC130" s="353"/>
    </row>
    <row r="131" spans="3:29" ht="18" customHeight="1" x14ac:dyDescent="0.4">
      <c r="C131" s="95" t="s">
        <v>498</v>
      </c>
      <c r="D131" s="91" t="s">
        <v>499</v>
      </c>
    </row>
    <row r="132" spans="3:29" ht="12" customHeight="1" x14ac:dyDescent="0.4"/>
    <row r="133" spans="3:29" ht="18" customHeight="1" x14ac:dyDescent="0.4">
      <c r="C133" s="91" t="s">
        <v>500</v>
      </c>
    </row>
    <row r="134" spans="3:29" ht="18" customHeight="1" x14ac:dyDescent="0.4">
      <c r="C134" s="316" t="s">
        <v>172</v>
      </c>
      <c r="D134" s="316"/>
      <c r="E134" s="316"/>
      <c r="F134" s="316"/>
      <c r="G134" s="316"/>
      <c r="H134" s="316"/>
      <c r="I134" s="316" t="s">
        <v>501</v>
      </c>
      <c r="J134" s="316"/>
      <c r="K134" s="316"/>
      <c r="L134" s="316"/>
      <c r="M134" s="316"/>
      <c r="N134" s="316"/>
      <c r="O134" s="316"/>
      <c r="P134" s="316" t="s">
        <v>502</v>
      </c>
      <c r="Q134" s="316"/>
      <c r="R134" s="316"/>
      <c r="S134" s="316"/>
      <c r="T134" s="316"/>
      <c r="U134" s="316"/>
      <c r="V134" s="316"/>
      <c r="W134" s="316" t="s">
        <v>503</v>
      </c>
      <c r="X134" s="316"/>
      <c r="Y134" s="316"/>
      <c r="Z134" s="316"/>
      <c r="AA134" s="316"/>
      <c r="AB134" s="316"/>
      <c r="AC134" s="316"/>
    </row>
    <row r="135" spans="3:29" ht="18" customHeight="1" x14ac:dyDescent="0.4">
      <c r="C135" s="316"/>
      <c r="D135" s="316"/>
      <c r="E135" s="316"/>
      <c r="F135" s="316"/>
      <c r="G135" s="316"/>
      <c r="H135" s="316"/>
      <c r="I135" s="329" t="s">
        <v>488</v>
      </c>
      <c r="J135" s="329"/>
      <c r="K135" s="329"/>
      <c r="L135" s="329" t="s">
        <v>489</v>
      </c>
      <c r="M135" s="329"/>
      <c r="N135" s="329"/>
      <c r="O135" s="329"/>
      <c r="P135" s="329" t="s">
        <v>488</v>
      </c>
      <c r="Q135" s="329"/>
      <c r="R135" s="329"/>
      <c r="S135" s="329" t="s">
        <v>489</v>
      </c>
      <c r="T135" s="329"/>
      <c r="U135" s="329"/>
      <c r="V135" s="329"/>
      <c r="W135" s="329" t="s">
        <v>488</v>
      </c>
      <c r="X135" s="329"/>
      <c r="Y135" s="329"/>
      <c r="Z135" s="329" t="s">
        <v>489</v>
      </c>
      <c r="AA135" s="329"/>
      <c r="AB135" s="329"/>
      <c r="AC135" s="329"/>
    </row>
    <row r="136" spans="3:29" ht="18" customHeight="1" x14ac:dyDescent="0.4">
      <c r="C136" s="316" t="s">
        <v>490</v>
      </c>
      <c r="D136" s="316"/>
      <c r="E136" s="546">
        <f>N94</f>
        <v>0</v>
      </c>
      <c r="F136" s="547"/>
      <c r="G136" s="547"/>
      <c r="H136" s="548"/>
      <c r="I136" s="553"/>
      <c r="J136" s="553"/>
      <c r="K136" s="553"/>
      <c r="L136" s="569"/>
      <c r="M136" s="569"/>
      <c r="N136" s="569"/>
      <c r="O136" s="569"/>
      <c r="P136" s="553"/>
      <c r="Q136" s="553"/>
      <c r="R136" s="553"/>
      <c r="S136" s="553"/>
      <c r="T136" s="553"/>
      <c r="U136" s="553"/>
      <c r="V136" s="553"/>
      <c r="W136" s="553"/>
      <c r="X136" s="553"/>
      <c r="Y136" s="553"/>
      <c r="Z136" s="553"/>
      <c r="AA136" s="553"/>
      <c r="AB136" s="553"/>
      <c r="AC136" s="553"/>
    </row>
    <row r="137" spans="3:29" ht="18" customHeight="1" x14ac:dyDescent="0.4">
      <c r="C137" s="448" t="s">
        <v>491</v>
      </c>
      <c r="D137" s="448"/>
      <c r="E137" s="546">
        <f>E117</f>
        <v>0</v>
      </c>
      <c r="F137" s="547"/>
      <c r="G137" s="547"/>
      <c r="H137" s="548"/>
      <c r="I137" s="553">
        <f t="shared" ref="I137:I143" si="18">I117</f>
        <v>0</v>
      </c>
      <c r="J137" s="553"/>
      <c r="K137" s="553"/>
      <c r="L137" s="569" t="str">
        <f t="shared" ref="L137:L143" si="19">L117</f>
        <v/>
      </c>
      <c r="M137" s="569"/>
      <c r="N137" s="569"/>
      <c r="O137" s="569"/>
      <c r="P137" s="553">
        <f t="shared" ref="P137:P143" si="20">P117</f>
        <v>0</v>
      </c>
      <c r="Q137" s="553"/>
      <c r="R137" s="553"/>
      <c r="S137" s="570"/>
      <c r="T137" s="571"/>
      <c r="U137" s="571"/>
      <c r="V137" s="572"/>
      <c r="W137" s="553"/>
      <c r="X137" s="553"/>
      <c r="Y137" s="553"/>
      <c r="Z137" s="570"/>
      <c r="AA137" s="571"/>
      <c r="AB137" s="571"/>
      <c r="AC137" s="572"/>
    </row>
    <row r="138" spans="3:29" ht="18" customHeight="1" x14ac:dyDescent="0.4">
      <c r="C138" s="448"/>
      <c r="D138" s="448"/>
      <c r="E138" s="546">
        <f t="shared" ref="E138:E143" si="21">E118</f>
        <v>0</v>
      </c>
      <c r="F138" s="547"/>
      <c r="G138" s="547"/>
      <c r="H138" s="548"/>
      <c r="I138" s="553">
        <f t="shared" si="18"/>
        <v>0</v>
      </c>
      <c r="J138" s="553"/>
      <c r="K138" s="553"/>
      <c r="L138" s="569" t="str">
        <f t="shared" si="19"/>
        <v/>
      </c>
      <c r="M138" s="569"/>
      <c r="N138" s="569"/>
      <c r="O138" s="569"/>
      <c r="P138" s="553">
        <f t="shared" si="20"/>
        <v>0</v>
      </c>
      <c r="Q138" s="553"/>
      <c r="R138" s="553"/>
      <c r="S138" s="570"/>
      <c r="T138" s="571"/>
      <c r="U138" s="571"/>
      <c r="V138" s="572"/>
      <c r="W138" s="553"/>
      <c r="X138" s="553"/>
      <c r="Y138" s="553"/>
      <c r="Z138" s="570"/>
      <c r="AA138" s="571"/>
      <c r="AB138" s="571"/>
      <c r="AC138" s="572"/>
    </row>
    <row r="139" spans="3:29" ht="18" customHeight="1" x14ac:dyDescent="0.4">
      <c r="C139" s="448"/>
      <c r="D139" s="448"/>
      <c r="E139" s="546">
        <f t="shared" si="21"/>
        <v>0</v>
      </c>
      <c r="F139" s="547"/>
      <c r="G139" s="547"/>
      <c r="H139" s="548"/>
      <c r="I139" s="553">
        <f t="shared" si="18"/>
        <v>0</v>
      </c>
      <c r="J139" s="553"/>
      <c r="K139" s="553"/>
      <c r="L139" s="569" t="str">
        <f t="shared" si="19"/>
        <v/>
      </c>
      <c r="M139" s="569"/>
      <c r="N139" s="569"/>
      <c r="O139" s="569"/>
      <c r="P139" s="553">
        <f t="shared" si="20"/>
        <v>0</v>
      </c>
      <c r="Q139" s="553"/>
      <c r="R139" s="553"/>
      <c r="S139" s="570"/>
      <c r="T139" s="571"/>
      <c r="U139" s="571"/>
      <c r="V139" s="572"/>
      <c r="W139" s="553"/>
      <c r="X139" s="553"/>
      <c r="Y139" s="553"/>
      <c r="Z139" s="570"/>
      <c r="AA139" s="571"/>
      <c r="AB139" s="571"/>
      <c r="AC139" s="572"/>
    </row>
    <row r="140" spans="3:29" ht="18" customHeight="1" x14ac:dyDescent="0.4">
      <c r="C140" s="448"/>
      <c r="D140" s="448"/>
      <c r="E140" s="546">
        <f t="shared" si="21"/>
        <v>0</v>
      </c>
      <c r="F140" s="547"/>
      <c r="G140" s="547"/>
      <c r="H140" s="548"/>
      <c r="I140" s="553">
        <f t="shared" si="18"/>
        <v>0</v>
      </c>
      <c r="J140" s="553"/>
      <c r="K140" s="553"/>
      <c r="L140" s="569" t="str">
        <f t="shared" si="19"/>
        <v/>
      </c>
      <c r="M140" s="569"/>
      <c r="N140" s="569"/>
      <c r="O140" s="569"/>
      <c r="P140" s="553">
        <f t="shared" si="20"/>
        <v>0</v>
      </c>
      <c r="Q140" s="553"/>
      <c r="R140" s="553"/>
      <c r="S140" s="570"/>
      <c r="T140" s="571"/>
      <c r="U140" s="571"/>
      <c r="V140" s="572"/>
      <c r="W140" s="553"/>
      <c r="X140" s="553"/>
      <c r="Y140" s="553"/>
      <c r="Z140" s="570"/>
      <c r="AA140" s="571"/>
      <c r="AB140" s="571"/>
      <c r="AC140" s="572"/>
    </row>
    <row r="141" spans="3:29" ht="18" customHeight="1" x14ac:dyDescent="0.4">
      <c r="C141" s="448"/>
      <c r="D141" s="448"/>
      <c r="E141" s="546">
        <f t="shared" si="21"/>
        <v>0</v>
      </c>
      <c r="F141" s="547"/>
      <c r="G141" s="547"/>
      <c r="H141" s="548"/>
      <c r="I141" s="553">
        <f t="shared" si="18"/>
        <v>0</v>
      </c>
      <c r="J141" s="553"/>
      <c r="K141" s="553"/>
      <c r="L141" s="569" t="str">
        <f t="shared" si="19"/>
        <v/>
      </c>
      <c r="M141" s="569"/>
      <c r="N141" s="569"/>
      <c r="O141" s="569"/>
      <c r="P141" s="553">
        <f t="shared" si="20"/>
        <v>0</v>
      </c>
      <c r="Q141" s="553"/>
      <c r="R141" s="553"/>
      <c r="S141" s="570"/>
      <c r="T141" s="571"/>
      <c r="U141" s="571"/>
      <c r="V141" s="572"/>
      <c r="W141" s="553"/>
      <c r="X141" s="553"/>
      <c r="Y141" s="553"/>
      <c r="Z141" s="570"/>
      <c r="AA141" s="571"/>
      <c r="AB141" s="571"/>
      <c r="AC141" s="572"/>
    </row>
    <row r="142" spans="3:29" ht="18" customHeight="1" x14ac:dyDescent="0.4">
      <c r="C142" s="448"/>
      <c r="D142" s="448"/>
      <c r="E142" s="546">
        <f t="shared" si="21"/>
        <v>0</v>
      </c>
      <c r="F142" s="547"/>
      <c r="G142" s="547"/>
      <c r="H142" s="548"/>
      <c r="I142" s="553">
        <f t="shared" si="18"/>
        <v>0</v>
      </c>
      <c r="J142" s="553"/>
      <c r="K142" s="553"/>
      <c r="L142" s="569" t="str">
        <f t="shared" si="19"/>
        <v/>
      </c>
      <c r="M142" s="569"/>
      <c r="N142" s="569"/>
      <c r="O142" s="569"/>
      <c r="P142" s="553">
        <f t="shared" si="20"/>
        <v>0</v>
      </c>
      <c r="Q142" s="553"/>
      <c r="R142" s="553"/>
      <c r="S142" s="570"/>
      <c r="T142" s="571"/>
      <c r="U142" s="571"/>
      <c r="V142" s="572"/>
      <c r="W142" s="553"/>
      <c r="X142" s="553"/>
      <c r="Y142" s="553"/>
      <c r="Z142" s="570"/>
      <c r="AA142" s="571"/>
      <c r="AB142" s="571"/>
      <c r="AC142" s="572"/>
    </row>
    <row r="143" spans="3:29" ht="18" customHeight="1" x14ac:dyDescent="0.4">
      <c r="C143" s="448"/>
      <c r="D143" s="448"/>
      <c r="E143" s="546">
        <f t="shared" si="21"/>
        <v>0</v>
      </c>
      <c r="F143" s="547"/>
      <c r="G143" s="547"/>
      <c r="H143" s="548"/>
      <c r="I143" s="553">
        <f t="shared" si="18"/>
        <v>0</v>
      </c>
      <c r="J143" s="553"/>
      <c r="K143" s="553"/>
      <c r="L143" s="569" t="str">
        <f t="shared" si="19"/>
        <v/>
      </c>
      <c r="M143" s="569"/>
      <c r="N143" s="569"/>
      <c r="O143" s="569"/>
      <c r="P143" s="553">
        <f t="shared" si="20"/>
        <v>0</v>
      </c>
      <c r="Q143" s="553"/>
      <c r="R143" s="553"/>
      <c r="S143" s="570"/>
      <c r="T143" s="571"/>
      <c r="U143" s="571"/>
      <c r="V143" s="572"/>
      <c r="W143" s="553"/>
      <c r="X143" s="553"/>
      <c r="Y143" s="553"/>
      <c r="Z143" s="570"/>
      <c r="AA143" s="571"/>
      <c r="AB143" s="571"/>
      <c r="AC143" s="572"/>
    </row>
    <row r="144" spans="3:29" ht="18" customHeight="1" x14ac:dyDescent="0.4">
      <c r="C144" s="340" t="s">
        <v>8</v>
      </c>
      <c r="D144" s="341"/>
      <c r="E144" s="341"/>
      <c r="F144" s="341"/>
      <c r="G144" s="341"/>
      <c r="H144" s="342"/>
      <c r="I144" s="555">
        <f>SUM(I136:K143)</f>
        <v>0</v>
      </c>
      <c r="J144" s="555"/>
      <c r="K144" s="555"/>
      <c r="L144" s="555">
        <f>SUM(L136:O143)</f>
        <v>0</v>
      </c>
      <c r="M144" s="555"/>
      <c r="N144" s="555"/>
      <c r="O144" s="555"/>
      <c r="P144" s="555">
        <f>SUM(P136:R143)</f>
        <v>0</v>
      </c>
      <c r="Q144" s="555"/>
      <c r="R144" s="555"/>
      <c r="S144" s="555">
        <f>SUM(S136:V143)</f>
        <v>0</v>
      </c>
      <c r="T144" s="555"/>
      <c r="U144" s="555"/>
      <c r="V144" s="555"/>
      <c r="W144" s="555">
        <f>SUM(W136:Y143)</f>
        <v>0</v>
      </c>
      <c r="X144" s="555"/>
      <c r="Y144" s="555"/>
      <c r="Z144" s="555">
        <f>SUM(Z136:AC143)</f>
        <v>0</v>
      </c>
      <c r="AA144" s="555"/>
      <c r="AB144" s="555"/>
      <c r="AC144" s="555"/>
    </row>
    <row r="145" spans="2:29" ht="18" customHeight="1" x14ac:dyDescent="0.4">
      <c r="C145" s="316" t="s">
        <v>504</v>
      </c>
      <c r="D145" s="316"/>
      <c r="E145" s="316"/>
      <c r="F145" s="316"/>
      <c r="G145" s="316"/>
      <c r="H145" s="316"/>
      <c r="I145" s="580" t="str">
        <f>IF(ISBLANK(I136),"",(I136-I116)/(P116-I116))</f>
        <v/>
      </c>
      <c r="J145" s="580"/>
      <c r="K145" s="580"/>
      <c r="L145" s="580" t="str">
        <f>IF(ISBLANK(I136),"",(L136-L116)/(S116-L116))</f>
        <v/>
      </c>
      <c r="M145" s="580"/>
      <c r="N145" s="580"/>
      <c r="O145" s="580"/>
      <c r="P145" s="580" t="str">
        <f>IF(ISBLANK(P136),"",(P136-I116)/(P116-I116))</f>
        <v/>
      </c>
      <c r="Q145" s="580"/>
      <c r="R145" s="580"/>
      <c r="S145" s="580" t="str">
        <f>IF(ISBLANK(S136),"",(S136-L116)/(S116-L116))</f>
        <v/>
      </c>
      <c r="T145" s="580"/>
      <c r="U145" s="580"/>
      <c r="V145" s="580"/>
      <c r="W145" s="580" t="str">
        <f>IF(ISBLANK(W136),"",(W136-I116)/(P116-I116))</f>
        <v/>
      </c>
      <c r="X145" s="580"/>
      <c r="Y145" s="580"/>
      <c r="Z145" s="580" t="str">
        <f>IF(ISBLANK(Z136),"",(Z136-L116)/(S116-L116))</f>
        <v/>
      </c>
      <c r="AA145" s="580"/>
      <c r="AB145" s="580"/>
      <c r="AC145" s="580"/>
    </row>
    <row r="149" spans="2:29" ht="18" customHeight="1" x14ac:dyDescent="0.4">
      <c r="B149" s="91" t="s">
        <v>505</v>
      </c>
    </row>
    <row r="150" spans="2:29" ht="18" customHeight="1" x14ac:dyDescent="0.4">
      <c r="C150" s="91" t="s">
        <v>506</v>
      </c>
    </row>
    <row r="151" spans="2:29" ht="18" customHeight="1" x14ac:dyDescent="0.4">
      <c r="C151" s="316" t="s">
        <v>172</v>
      </c>
      <c r="D151" s="316"/>
      <c r="E151" s="316"/>
      <c r="F151" s="316"/>
      <c r="G151" s="316"/>
      <c r="H151" s="316"/>
      <c r="I151" s="316" t="s">
        <v>488</v>
      </c>
      <c r="J151" s="316"/>
      <c r="K151" s="316"/>
      <c r="L151" s="316"/>
      <c r="M151" s="316"/>
      <c r="N151" s="316"/>
      <c r="O151" s="316"/>
      <c r="P151" s="316"/>
      <c r="Q151" s="316"/>
      <c r="R151" s="316"/>
    </row>
    <row r="152" spans="2:29" ht="18" customHeight="1" x14ac:dyDescent="0.4">
      <c r="C152" s="316"/>
      <c r="D152" s="316"/>
      <c r="E152" s="316"/>
      <c r="F152" s="316"/>
      <c r="G152" s="316"/>
      <c r="H152" s="316"/>
      <c r="I152" s="340" t="s">
        <v>507</v>
      </c>
      <c r="J152" s="341"/>
      <c r="K152" s="341"/>
      <c r="L152" s="341"/>
      <c r="M152" s="342"/>
      <c r="N152" s="340" t="s">
        <v>508</v>
      </c>
      <c r="O152" s="341"/>
      <c r="P152" s="341"/>
      <c r="Q152" s="341"/>
      <c r="R152" s="342"/>
    </row>
    <row r="153" spans="2:29" ht="18" customHeight="1" x14ac:dyDescent="0.4">
      <c r="C153" s="316" t="s">
        <v>490</v>
      </c>
      <c r="D153" s="316"/>
      <c r="E153" s="448">
        <f>N94</f>
        <v>0</v>
      </c>
      <c r="F153" s="448"/>
      <c r="G153" s="448"/>
      <c r="H153" s="448"/>
      <c r="I153" s="573"/>
      <c r="J153" s="573"/>
      <c r="K153" s="573"/>
      <c r="L153" s="573"/>
      <c r="M153" s="573"/>
      <c r="N153" s="573"/>
      <c r="O153" s="573"/>
      <c r="P153" s="573"/>
      <c r="Q153" s="573"/>
      <c r="R153" s="573"/>
    </row>
    <row r="154" spans="2:29" ht="18" customHeight="1" x14ac:dyDescent="0.4">
      <c r="C154" s="574" t="s">
        <v>509</v>
      </c>
      <c r="D154" s="575"/>
      <c r="E154" s="356"/>
      <c r="F154" s="357"/>
      <c r="G154" s="357"/>
      <c r="H154" s="358"/>
      <c r="I154" s="573"/>
      <c r="J154" s="573"/>
      <c r="K154" s="573"/>
      <c r="L154" s="573"/>
      <c r="M154" s="573"/>
      <c r="N154" s="573"/>
      <c r="O154" s="573"/>
      <c r="P154" s="573"/>
      <c r="Q154" s="573"/>
      <c r="R154" s="573"/>
    </row>
    <row r="155" spans="2:29" ht="18" customHeight="1" x14ac:dyDescent="0.4">
      <c r="C155" s="576"/>
      <c r="D155" s="577"/>
      <c r="E155" s="356"/>
      <c r="F155" s="357"/>
      <c r="G155" s="357"/>
      <c r="H155" s="358"/>
      <c r="I155" s="573"/>
      <c r="J155" s="573"/>
      <c r="K155" s="573"/>
      <c r="L155" s="573"/>
      <c r="M155" s="573"/>
      <c r="N155" s="573"/>
      <c r="O155" s="573"/>
      <c r="P155" s="573"/>
      <c r="Q155" s="573"/>
      <c r="R155" s="573"/>
    </row>
    <row r="156" spans="2:29" ht="18" customHeight="1" x14ac:dyDescent="0.4">
      <c r="C156" s="576"/>
      <c r="D156" s="577"/>
      <c r="E156" s="356"/>
      <c r="F156" s="357"/>
      <c r="G156" s="357"/>
      <c r="H156" s="358"/>
      <c r="I156" s="573"/>
      <c r="J156" s="573"/>
      <c r="K156" s="573"/>
      <c r="L156" s="573"/>
      <c r="M156" s="573"/>
      <c r="N156" s="573"/>
      <c r="O156" s="573"/>
      <c r="P156" s="573"/>
      <c r="Q156" s="573"/>
      <c r="R156" s="573"/>
    </row>
    <row r="157" spans="2:29" ht="18" customHeight="1" x14ac:dyDescent="0.4">
      <c r="C157" s="576"/>
      <c r="D157" s="577"/>
      <c r="E157" s="356"/>
      <c r="F157" s="357"/>
      <c r="G157" s="357"/>
      <c r="H157" s="358"/>
      <c r="I157" s="573"/>
      <c r="J157" s="573"/>
      <c r="K157" s="573"/>
      <c r="L157" s="573"/>
      <c r="M157" s="573"/>
      <c r="N157" s="573"/>
      <c r="O157" s="573"/>
      <c r="P157" s="573"/>
      <c r="Q157" s="573"/>
      <c r="R157" s="573"/>
    </row>
    <row r="158" spans="2:29" ht="18" customHeight="1" x14ac:dyDescent="0.4">
      <c r="C158" s="578"/>
      <c r="D158" s="579"/>
      <c r="E158" s="356"/>
      <c r="F158" s="357"/>
      <c r="G158" s="357"/>
      <c r="H158" s="358"/>
      <c r="I158" s="573"/>
      <c r="J158" s="573"/>
      <c r="K158" s="573"/>
      <c r="L158" s="573"/>
      <c r="M158" s="573"/>
      <c r="N158" s="573"/>
      <c r="O158" s="573"/>
      <c r="P158" s="573"/>
      <c r="Q158" s="573"/>
      <c r="R158" s="573"/>
    </row>
    <row r="159" spans="2:29" ht="18" customHeight="1" x14ac:dyDescent="0.4">
      <c r="C159" s="340" t="s">
        <v>8</v>
      </c>
      <c r="D159" s="341"/>
      <c r="E159" s="341"/>
      <c r="F159" s="341"/>
      <c r="G159" s="341"/>
      <c r="H159" s="342"/>
      <c r="I159" s="581">
        <f>SUM(I153:M158)</f>
        <v>0</v>
      </c>
      <c r="J159" s="582"/>
      <c r="K159" s="582"/>
      <c r="L159" s="582"/>
      <c r="M159" s="583"/>
      <c r="N159" s="581">
        <f>SUM(N153:R158)</f>
        <v>0</v>
      </c>
      <c r="O159" s="582"/>
      <c r="P159" s="582"/>
      <c r="Q159" s="582"/>
      <c r="R159" s="583"/>
    </row>
    <row r="161" spans="3:29" ht="18" customHeight="1" x14ac:dyDescent="0.4">
      <c r="C161" s="448" t="s">
        <v>497</v>
      </c>
      <c r="D161" s="448"/>
      <c r="E161" s="448"/>
      <c r="F161" s="448"/>
      <c r="G161" s="448"/>
      <c r="H161" s="448"/>
      <c r="I161" s="321"/>
      <c r="J161" s="321"/>
      <c r="K161" s="321"/>
      <c r="L161" s="321"/>
      <c r="M161" s="321"/>
      <c r="N161" s="321"/>
      <c r="O161" s="321"/>
      <c r="P161" s="321"/>
      <c r="Q161" s="321"/>
      <c r="R161" s="321"/>
      <c r="S161" s="321"/>
      <c r="T161" s="321"/>
      <c r="U161" s="321"/>
      <c r="V161" s="321"/>
      <c r="W161" s="321"/>
      <c r="X161" s="321"/>
      <c r="Y161" s="321"/>
      <c r="Z161" s="321"/>
      <c r="AA161" s="321"/>
      <c r="AB161" s="321"/>
      <c r="AC161" s="321"/>
    </row>
    <row r="162" spans="3:29" ht="18" customHeight="1" x14ac:dyDescent="0.4">
      <c r="C162" s="448"/>
      <c r="D162" s="448"/>
      <c r="E162" s="448"/>
      <c r="F162" s="448"/>
      <c r="G162" s="448"/>
      <c r="H162" s="448"/>
      <c r="I162" s="321"/>
      <c r="J162" s="321"/>
      <c r="K162" s="321"/>
      <c r="L162" s="321"/>
      <c r="M162" s="321"/>
      <c r="N162" s="321"/>
      <c r="O162" s="321"/>
      <c r="P162" s="321"/>
      <c r="Q162" s="321"/>
      <c r="R162" s="321"/>
      <c r="S162" s="321"/>
      <c r="T162" s="321"/>
      <c r="U162" s="321"/>
      <c r="V162" s="321"/>
      <c r="W162" s="321"/>
      <c r="X162" s="321"/>
      <c r="Y162" s="321"/>
      <c r="Z162" s="321"/>
      <c r="AA162" s="321"/>
      <c r="AB162" s="321"/>
      <c r="AC162" s="321"/>
    </row>
    <row r="163" spans="3:29" ht="18" customHeight="1" x14ac:dyDescent="0.4">
      <c r="C163" s="95" t="s">
        <v>498</v>
      </c>
      <c r="D163" s="91" t="s">
        <v>510</v>
      </c>
    </row>
    <row r="164" spans="3:29" ht="18" customHeight="1" x14ac:dyDescent="0.4">
      <c r="C164" s="95"/>
      <c r="D164" s="95"/>
    </row>
    <row r="165" spans="3:29" ht="18" customHeight="1" x14ac:dyDescent="0.4">
      <c r="C165" s="91" t="s">
        <v>500</v>
      </c>
    </row>
    <row r="166" spans="3:29" ht="18" customHeight="1" x14ac:dyDescent="0.4">
      <c r="C166" s="316" t="s">
        <v>172</v>
      </c>
      <c r="D166" s="316"/>
      <c r="E166" s="316"/>
      <c r="F166" s="316"/>
      <c r="G166" s="316"/>
      <c r="H166" s="316"/>
      <c r="I166" s="316" t="s">
        <v>488</v>
      </c>
      <c r="J166" s="316"/>
      <c r="K166" s="316"/>
      <c r="L166" s="316"/>
      <c r="M166" s="316"/>
      <c r="N166" s="316"/>
      <c r="O166" s="316"/>
      <c r="P166" s="316"/>
      <c r="Q166" s="316"/>
      <c r="R166" s="316"/>
      <c r="S166" s="316"/>
      <c r="T166" s="316"/>
      <c r="U166" s="316"/>
      <c r="V166" s="316"/>
      <c r="W166" s="316"/>
    </row>
    <row r="167" spans="3:29" ht="18" customHeight="1" x14ac:dyDescent="0.4">
      <c r="C167" s="316"/>
      <c r="D167" s="316"/>
      <c r="E167" s="316"/>
      <c r="F167" s="316"/>
      <c r="G167" s="316"/>
      <c r="H167" s="316"/>
      <c r="I167" s="316" t="s">
        <v>501</v>
      </c>
      <c r="J167" s="316"/>
      <c r="K167" s="316"/>
      <c r="L167" s="316"/>
      <c r="M167" s="316"/>
      <c r="N167" s="316" t="s">
        <v>502</v>
      </c>
      <c r="O167" s="316"/>
      <c r="P167" s="316"/>
      <c r="Q167" s="316"/>
      <c r="R167" s="316"/>
      <c r="S167" s="316" t="s">
        <v>511</v>
      </c>
      <c r="T167" s="316"/>
      <c r="U167" s="316"/>
      <c r="V167" s="316"/>
      <c r="W167" s="316"/>
    </row>
    <row r="168" spans="3:29" ht="18" customHeight="1" x14ac:dyDescent="0.4">
      <c r="C168" s="316" t="s">
        <v>490</v>
      </c>
      <c r="D168" s="316"/>
      <c r="E168" s="448">
        <f>N94</f>
        <v>0</v>
      </c>
      <c r="F168" s="448"/>
      <c r="G168" s="448"/>
      <c r="H168" s="448"/>
      <c r="I168" s="573"/>
      <c r="J168" s="573"/>
      <c r="K168" s="573"/>
      <c r="L168" s="573"/>
      <c r="M168" s="573"/>
      <c r="N168" s="573"/>
      <c r="O168" s="573"/>
      <c r="P168" s="573"/>
      <c r="Q168" s="573"/>
      <c r="R168" s="573"/>
      <c r="S168" s="573"/>
      <c r="T168" s="573"/>
      <c r="U168" s="573"/>
      <c r="V168" s="573"/>
      <c r="W168" s="573"/>
    </row>
    <row r="169" spans="3:29" ht="18" customHeight="1" x14ac:dyDescent="0.4">
      <c r="C169" s="574" t="s">
        <v>509</v>
      </c>
      <c r="D169" s="575"/>
      <c r="E169" s="356"/>
      <c r="F169" s="357"/>
      <c r="G169" s="357"/>
      <c r="H169" s="358"/>
      <c r="I169" s="573"/>
      <c r="J169" s="573"/>
      <c r="K169" s="573"/>
      <c r="L169" s="573"/>
      <c r="M169" s="573"/>
      <c r="N169" s="573"/>
      <c r="O169" s="573"/>
      <c r="P169" s="573"/>
      <c r="Q169" s="573"/>
      <c r="R169" s="573"/>
      <c r="S169" s="573"/>
      <c r="T169" s="573"/>
      <c r="U169" s="573"/>
      <c r="V169" s="573"/>
      <c r="W169" s="573"/>
    </row>
    <row r="170" spans="3:29" ht="18" customHeight="1" x14ac:dyDescent="0.4">
      <c r="C170" s="576"/>
      <c r="D170" s="577"/>
      <c r="E170" s="356"/>
      <c r="F170" s="357"/>
      <c r="G170" s="357"/>
      <c r="H170" s="358"/>
      <c r="I170" s="573"/>
      <c r="J170" s="573"/>
      <c r="K170" s="573"/>
      <c r="L170" s="573"/>
      <c r="M170" s="573"/>
      <c r="N170" s="573"/>
      <c r="O170" s="573"/>
      <c r="P170" s="573"/>
      <c r="Q170" s="573"/>
      <c r="R170" s="573"/>
      <c r="S170" s="573"/>
      <c r="T170" s="573"/>
      <c r="U170" s="573"/>
      <c r="V170" s="573"/>
      <c r="W170" s="573"/>
    </row>
    <row r="171" spans="3:29" ht="18" customHeight="1" x14ac:dyDescent="0.4">
      <c r="C171" s="576"/>
      <c r="D171" s="577"/>
      <c r="E171" s="356"/>
      <c r="F171" s="357"/>
      <c r="G171" s="357"/>
      <c r="H171" s="358"/>
      <c r="I171" s="573"/>
      <c r="J171" s="573"/>
      <c r="K171" s="573"/>
      <c r="L171" s="573"/>
      <c r="M171" s="573"/>
      <c r="N171" s="573"/>
      <c r="O171" s="573"/>
      <c r="P171" s="573"/>
      <c r="Q171" s="573"/>
      <c r="R171" s="573"/>
      <c r="S171" s="573"/>
      <c r="T171" s="573"/>
      <c r="U171" s="573"/>
      <c r="V171" s="573"/>
      <c r="W171" s="573"/>
    </row>
    <row r="172" spans="3:29" ht="18" customHeight="1" x14ac:dyDescent="0.4">
      <c r="C172" s="576"/>
      <c r="D172" s="577"/>
      <c r="E172" s="356"/>
      <c r="F172" s="357"/>
      <c r="G172" s="357"/>
      <c r="H172" s="358"/>
      <c r="I172" s="573"/>
      <c r="J172" s="573"/>
      <c r="K172" s="573"/>
      <c r="L172" s="573"/>
      <c r="M172" s="573"/>
      <c r="N172" s="573"/>
      <c r="O172" s="573"/>
      <c r="P172" s="573"/>
      <c r="Q172" s="573"/>
      <c r="R172" s="573"/>
      <c r="S172" s="573"/>
      <c r="T172" s="573"/>
      <c r="U172" s="573"/>
      <c r="V172" s="573"/>
      <c r="W172" s="573"/>
    </row>
    <row r="173" spans="3:29" ht="18" customHeight="1" x14ac:dyDescent="0.4">
      <c r="C173" s="578"/>
      <c r="D173" s="579"/>
      <c r="E173" s="356"/>
      <c r="F173" s="357"/>
      <c r="G173" s="357"/>
      <c r="H173" s="358"/>
      <c r="I173" s="573"/>
      <c r="J173" s="573"/>
      <c r="K173" s="573"/>
      <c r="L173" s="573"/>
      <c r="M173" s="573"/>
      <c r="N173" s="573"/>
      <c r="O173" s="573"/>
      <c r="P173" s="573"/>
      <c r="Q173" s="573"/>
      <c r="R173" s="573"/>
      <c r="S173" s="573"/>
      <c r="T173" s="573"/>
      <c r="U173" s="573"/>
      <c r="V173" s="573"/>
      <c r="W173" s="573"/>
    </row>
    <row r="174" spans="3:29" ht="18" customHeight="1" x14ac:dyDescent="0.4">
      <c r="C174" s="340" t="s">
        <v>8</v>
      </c>
      <c r="D174" s="341"/>
      <c r="E174" s="341"/>
      <c r="F174" s="341"/>
      <c r="G174" s="341"/>
      <c r="H174" s="342"/>
      <c r="I174" s="555">
        <f>SUM(I168:M173)</f>
        <v>0</v>
      </c>
      <c r="J174" s="555"/>
      <c r="K174" s="555"/>
      <c r="L174" s="555"/>
      <c r="M174" s="555"/>
      <c r="N174" s="555">
        <f>SUM(N168:R173)</f>
        <v>0</v>
      </c>
      <c r="O174" s="555"/>
      <c r="P174" s="555"/>
      <c r="Q174" s="555"/>
      <c r="R174" s="555"/>
      <c r="S174" s="555">
        <f>SUM(S168:W173)</f>
        <v>0</v>
      </c>
      <c r="T174" s="555"/>
      <c r="U174" s="555"/>
      <c r="V174" s="555"/>
      <c r="W174" s="555"/>
    </row>
    <row r="175" spans="3:29" ht="18" customHeight="1" x14ac:dyDescent="0.4">
      <c r="C175" s="316" t="s">
        <v>504</v>
      </c>
      <c r="D175" s="316"/>
      <c r="E175" s="316"/>
      <c r="F175" s="316"/>
      <c r="G175" s="316"/>
      <c r="H175" s="316"/>
      <c r="I175" s="584" t="str">
        <f>IF(ISBLANK(I168),"",(I168-I153)/(N153-I153))</f>
        <v/>
      </c>
      <c r="J175" s="585"/>
      <c r="K175" s="585"/>
      <c r="L175" s="585"/>
      <c r="M175" s="586"/>
      <c r="N175" s="584" t="str">
        <f>IF(ISBLANK(N168),"",(N168-I153)/(N153-I153))</f>
        <v/>
      </c>
      <c r="O175" s="585"/>
      <c r="P175" s="585"/>
      <c r="Q175" s="585"/>
      <c r="R175" s="586"/>
      <c r="S175" s="584" t="str">
        <f>IF(ISBLANK(S168),"",(S168-I153)/(N153-I153))</f>
        <v/>
      </c>
      <c r="T175" s="585"/>
      <c r="U175" s="585"/>
      <c r="V175" s="585"/>
      <c r="W175" s="586"/>
    </row>
    <row r="177" spans="1:38" ht="18" customHeight="1" x14ac:dyDescent="0.4">
      <c r="B177" s="95" t="s">
        <v>432</v>
      </c>
      <c r="C177" s="91" t="s">
        <v>512</v>
      </c>
    </row>
    <row r="178" spans="1:38" ht="9" customHeight="1" x14ac:dyDescent="0.4"/>
    <row r="179" spans="1:38" ht="18" customHeight="1" x14ac:dyDescent="0.4">
      <c r="A179" s="8" t="s">
        <v>478</v>
      </c>
      <c r="AL179" s="97">
        <v>3</v>
      </c>
    </row>
    <row r="180" spans="1:38" ht="8.25" customHeight="1" x14ac:dyDescent="0.4"/>
    <row r="181" spans="1:38" ht="18" customHeight="1" x14ac:dyDescent="0.4">
      <c r="B181" s="542" t="str">
        <f>$B$3</f>
        <v>ステップアップ計画書（ステップアップ実施状況報告書兼事業評価報告書）</v>
      </c>
      <c r="C181" s="542"/>
      <c r="D181" s="542"/>
      <c r="E181" s="542"/>
      <c r="F181" s="542"/>
      <c r="G181" s="542"/>
      <c r="H181" s="542"/>
      <c r="I181" s="542"/>
      <c r="J181" s="542"/>
      <c r="K181" s="542"/>
      <c r="L181" s="542"/>
      <c r="M181" s="542"/>
      <c r="N181" s="542"/>
      <c r="O181" s="542"/>
      <c r="P181" s="542"/>
      <c r="Q181" s="542"/>
      <c r="R181" s="542"/>
      <c r="S181" s="542"/>
      <c r="T181" s="542"/>
    </row>
    <row r="183" spans="1:38" ht="18" customHeight="1" x14ac:dyDescent="0.4">
      <c r="C183" s="316" t="s">
        <v>480</v>
      </c>
      <c r="D183" s="316"/>
      <c r="E183" s="316"/>
      <c r="F183" s="449" t="str">
        <f>'別紙B-1　総括表'!D29</f>
        <v/>
      </c>
      <c r="G183" s="449"/>
      <c r="H183" s="449"/>
      <c r="I183" s="449"/>
      <c r="J183" s="449"/>
      <c r="L183" s="316" t="s">
        <v>481</v>
      </c>
      <c r="M183" s="316"/>
      <c r="N183" s="543">
        <f>'別紙B-1　総括表'!$V$9</f>
        <v>0</v>
      </c>
      <c r="O183" s="543"/>
      <c r="P183" s="543"/>
      <c r="Q183" s="543"/>
    </row>
    <row r="185" spans="1:38" ht="18" customHeight="1" x14ac:dyDescent="0.4">
      <c r="B185" s="91" t="s">
        <v>482</v>
      </c>
    </row>
    <row r="186" spans="1:38" ht="12.75" customHeight="1" x14ac:dyDescent="0.4"/>
    <row r="187" spans="1:38" ht="18" customHeight="1" x14ac:dyDescent="0.4">
      <c r="C187" s="91" t="s">
        <v>483</v>
      </c>
    </row>
    <row r="188" spans="1:38" ht="18" customHeight="1" x14ac:dyDescent="0.4">
      <c r="C188" s="316" t="s">
        <v>172</v>
      </c>
      <c r="D188" s="316"/>
      <c r="E188" s="316"/>
      <c r="F188" s="316"/>
      <c r="G188" s="316"/>
      <c r="H188" s="316"/>
      <c r="I188" s="321" t="s">
        <v>484</v>
      </c>
      <c r="J188" s="321"/>
      <c r="K188" s="321"/>
      <c r="L188" s="321"/>
      <c r="M188" s="321"/>
      <c r="N188" s="321"/>
      <c r="O188" s="321"/>
      <c r="P188" s="321" t="s">
        <v>485</v>
      </c>
      <c r="Q188" s="321"/>
      <c r="R188" s="321"/>
      <c r="S188" s="321"/>
      <c r="T188" s="321"/>
      <c r="U188" s="321"/>
      <c r="V188" s="321"/>
      <c r="W188" s="321" t="s">
        <v>486</v>
      </c>
      <c r="X188" s="321"/>
      <c r="Y188" s="321"/>
      <c r="Z188" s="321"/>
      <c r="AA188" s="321"/>
      <c r="AB188" s="321"/>
      <c r="AC188" s="321"/>
      <c r="AD188" s="316" t="s">
        <v>487</v>
      </c>
      <c r="AE188" s="316"/>
      <c r="AF188" s="316"/>
      <c r="AG188" s="316"/>
      <c r="AH188" s="316"/>
      <c r="AI188" s="316"/>
      <c r="AJ188" s="316"/>
    </row>
    <row r="189" spans="1:38" ht="18" customHeight="1" x14ac:dyDescent="0.4">
      <c r="C189" s="316"/>
      <c r="D189" s="316"/>
      <c r="E189" s="316"/>
      <c r="F189" s="316"/>
      <c r="G189" s="316"/>
      <c r="H189" s="316"/>
      <c r="I189" s="329" t="s">
        <v>488</v>
      </c>
      <c r="J189" s="329"/>
      <c r="K189" s="329"/>
      <c r="L189" s="329" t="s">
        <v>489</v>
      </c>
      <c r="M189" s="329"/>
      <c r="N189" s="329"/>
      <c r="O189" s="329"/>
      <c r="P189" s="329" t="s">
        <v>488</v>
      </c>
      <c r="Q189" s="329"/>
      <c r="R189" s="329"/>
      <c r="S189" s="329" t="s">
        <v>489</v>
      </c>
      <c r="T189" s="329"/>
      <c r="U189" s="329"/>
      <c r="V189" s="329"/>
      <c r="W189" s="329" t="s">
        <v>488</v>
      </c>
      <c r="X189" s="329"/>
      <c r="Y189" s="329"/>
      <c r="Z189" s="329" t="s">
        <v>489</v>
      </c>
      <c r="AA189" s="329"/>
      <c r="AB189" s="329"/>
      <c r="AC189" s="329"/>
      <c r="AD189" s="329" t="s">
        <v>488</v>
      </c>
      <c r="AE189" s="329"/>
      <c r="AF189" s="329"/>
      <c r="AG189" s="329" t="s">
        <v>489</v>
      </c>
      <c r="AH189" s="329"/>
      <c r="AI189" s="329"/>
      <c r="AJ189" s="329"/>
    </row>
    <row r="190" spans="1:38" ht="18" customHeight="1" x14ac:dyDescent="0.4">
      <c r="C190" s="316" t="s">
        <v>490</v>
      </c>
      <c r="D190" s="316"/>
      <c r="E190" s="448">
        <f>N183</f>
        <v>0</v>
      </c>
      <c r="F190" s="448"/>
      <c r="G190" s="448"/>
      <c r="H190" s="448"/>
      <c r="I190" s="544"/>
      <c r="J190" s="544"/>
      <c r="K190" s="544"/>
      <c r="L190" s="544"/>
      <c r="M190" s="544"/>
      <c r="N190" s="544"/>
      <c r="O190" s="544"/>
      <c r="P190" s="544"/>
      <c r="Q190" s="544"/>
      <c r="R190" s="544"/>
      <c r="S190" s="544"/>
      <c r="T190" s="544"/>
      <c r="U190" s="544"/>
      <c r="V190" s="544"/>
      <c r="W190" s="544"/>
      <c r="X190" s="544"/>
      <c r="Y190" s="544"/>
      <c r="Z190" s="544"/>
      <c r="AA190" s="544"/>
      <c r="AB190" s="544"/>
      <c r="AC190" s="544"/>
      <c r="AD190" s="545" t="str">
        <f>IF(ISBLANK(I190),"",AVERAGE(I190,P190,W190))</f>
        <v/>
      </c>
      <c r="AE190" s="545"/>
      <c r="AF190" s="545"/>
      <c r="AG190" s="545" t="str">
        <f>IF(ISBLANK(L190),"",AVERAGE(L190,S190,Z190))</f>
        <v/>
      </c>
      <c r="AH190" s="545"/>
      <c r="AI190" s="545"/>
      <c r="AJ190" s="545"/>
    </row>
    <row r="191" spans="1:38" ht="18" customHeight="1" x14ac:dyDescent="0.4">
      <c r="C191" s="448" t="s">
        <v>491</v>
      </c>
      <c r="D191" s="448"/>
      <c r="E191" s="356"/>
      <c r="F191" s="357"/>
      <c r="G191" s="357"/>
      <c r="H191" s="358"/>
      <c r="I191" s="544"/>
      <c r="J191" s="544"/>
      <c r="K191" s="544"/>
      <c r="L191" s="544"/>
      <c r="M191" s="544"/>
      <c r="N191" s="544"/>
      <c r="O191" s="544"/>
      <c r="P191" s="544"/>
      <c r="Q191" s="544"/>
      <c r="R191" s="544"/>
      <c r="S191" s="544"/>
      <c r="T191" s="544"/>
      <c r="U191" s="544"/>
      <c r="V191" s="544"/>
      <c r="W191" s="544"/>
      <c r="X191" s="544"/>
      <c r="Y191" s="544"/>
      <c r="Z191" s="544"/>
      <c r="AA191" s="544"/>
      <c r="AB191" s="544"/>
      <c r="AC191" s="544"/>
      <c r="AD191" s="545" t="str">
        <f>IF(ISBLANK(I191),"",AVERAGE(I191,P191,W191))</f>
        <v/>
      </c>
      <c r="AE191" s="545"/>
      <c r="AF191" s="545"/>
      <c r="AG191" s="545" t="str">
        <f>IF(ISBLANK(L191),"",AVERAGE(L191,S191,Z191))</f>
        <v/>
      </c>
      <c r="AH191" s="545"/>
      <c r="AI191" s="545"/>
      <c r="AJ191" s="545"/>
    </row>
    <row r="192" spans="1:38" ht="18" customHeight="1" x14ac:dyDescent="0.4">
      <c r="C192" s="448"/>
      <c r="D192" s="448"/>
      <c r="E192" s="356"/>
      <c r="F192" s="357"/>
      <c r="G192" s="357"/>
      <c r="H192" s="358"/>
      <c r="I192" s="544"/>
      <c r="J192" s="544"/>
      <c r="K192" s="544"/>
      <c r="L192" s="544"/>
      <c r="M192" s="544"/>
      <c r="N192" s="544"/>
      <c r="O192" s="544"/>
      <c r="P192" s="544"/>
      <c r="Q192" s="544"/>
      <c r="R192" s="544"/>
      <c r="S192" s="544"/>
      <c r="T192" s="544"/>
      <c r="U192" s="544"/>
      <c r="V192" s="544"/>
      <c r="W192" s="544"/>
      <c r="X192" s="544"/>
      <c r="Y192" s="544"/>
      <c r="Z192" s="544"/>
      <c r="AA192" s="544"/>
      <c r="AB192" s="544"/>
      <c r="AC192" s="544"/>
      <c r="AD192" s="545" t="str">
        <f t="shared" ref="AD192:AD197" si="22">IF(ISBLANK(I192),"",AVERAGE(I192,P192,W192))</f>
        <v/>
      </c>
      <c r="AE192" s="545"/>
      <c r="AF192" s="545"/>
      <c r="AG192" s="545" t="str">
        <f t="shared" ref="AG192:AG193" si="23">IF(ISBLANK(L192),"",AVERAGE(L192,S192,Z192))</f>
        <v/>
      </c>
      <c r="AH192" s="545"/>
      <c r="AI192" s="545"/>
      <c r="AJ192" s="545"/>
    </row>
    <row r="193" spans="3:36" ht="18" customHeight="1" x14ac:dyDescent="0.4">
      <c r="C193" s="448"/>
      <c r="D193" s="448"/>
      <c r="E193" s="356"/>
      <c r="F193" s="357"/>
      <c r="G193" s="357"/>
      <c r="H193" s="358"/>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5" t="str">
        <f t="shared" si="22"/>
        <v/>
      </c>
      <c r="AE193" s="545"/>
      <c r="AF193" s="545"/>
      <c r="AG193" s="545" t="str">
        <f t="shared" si="23"/>
        <v/>
      </c>
      <c r="AH193" s="545"/>
      <c r="AI193" s="545"/>
      <c r="AJ193" s="545"/>
    </row>
    <row r="194" spans="3:36" ht="18" customHeight="1" x14ac:dyDescent="0.4">
      <c r="C194" s="448"/>
      <c r="D194" s="448"/>
      <c r="E194" s="356"/>
      <c r="F194" s="357"/>
      <c r="G194" s="357"/>
      <c r="H194" s="358"/>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5" t="str">
        <f t="shared" si="22"/>
        <v/>
      </c>
      <c r="AE194" s="545"/>
      <c r="AF194" s="545"/>
      <c r="AG194" s="545" t="str">
        <f>IF(ISBLANK(L194),"",AVERAGE(L194,S194,Z194))</f>
        <v/>
      </c>
      <c r="AH194" s="545"/>
      <c r="AI194" s="545"/>
      <c r="AJ194" s="545"/>
    </row>
    <row r="195" spans="3:36" ht="18" customHeight="1" x14ac:dyDescent="0.4">
      <c r="C195" s="448"/>
      <c r="D195" s="448"/>
      <c r="E195" s="356"/>
      <c r="F195" s="357"/>
      <c r="G195" s="357"/>
      <c r="H195" s="358"/>
      <c r="I195" s="544"/>
      <c r="J195" s="544"/>
      <c r="K195" s="544"/>
      <c r="L195" s="544"/>
      <c r="M195" s="544"/>
      <c r="N195" s="544"/>
      <c r="O195" s="544"/>
      <c r="P195" s="544"/>
      <c r="Q195" s="544"/>
      <c r="R195" s="544"/>
      <c r="S195" s="544"/>
      <c r="T195" s="544"/>
      <c r="U195" s="544"/>
      <c r="V195" s="544"/>
      <c r="W195" s="544"/>
      <c r="X195" s="544"/>
      <c r="Y195" s="544"/>
      <c r="Z195" s="544"/>
      <c r="AA195" s="544"/>
      <c r="AB195" s="544"/>
      <c r="AC195" s="544"/>
      <c r="AD195" s="545" t="str">
        <f t="shared" si="22"/>
        <v/>
      </c>
      <c r="AE195" s="545"/>
      <c r="AF195" s="545"/>
      <c r="AG195" s="545" t="str">
        <f t="shared" ref="AG195:AG197" si="24">IF(ISBLANK(L195),"",AVERAGE(L195,S195,Z195))</f>
        <v/>
      </c>
      <c r="AH195" s="545"/>
      <c r="AI195" s="545"/>
      <c r="AJ195" s="545"/>
    </row>
    <row r="196" spans="3:36" ht="18" customHeight="1" x14ac:dyDescent="0.4">
      <c r="C196" s="448"/>
      <c r="D196" s="448"/>
      <c r="E196" s="356"/>
      <c r="F196" s="357"/>
      <c r="G196" s="357"/>
      <c r="H196" s="358"/>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5" t="str">
        <f t="shared" si="22"/>
        <v/>
      </c>
      <c r="AE196" s="545"/>
      <c r="AF196" s="545"/>
      <c r="AG196" s="545" t="str">
        <f t="shared" si="24"/>
        <v/>
      </c>
      <c r="AH196" s="545"/>
      <c r="AI196" s="545"/>
      <c r="AJ196" s="545"/>
    </row>
    <row r="197" spans="3:36" ht="18" customHeight="1" x14ac:dyDescent="0.4">
      <c r="C197" s="448"/>
      <c r="D197" s="448"/>
      <c r="E197" s="356"/>
      <c r="F197" s="357"/>
      <c r="G197" s="357"/>
      <c r="H197" s="358"/>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5" t="str">
        <f t="shared" si="22"/>
        <v/>
      </c>
      <c r="AE197" s="545"/>
      <c r="AF197" s="545"/>
      <c r="AG197" s="545" t="str">
        <f t="shared" si="24"/>
        <v/>
      </c>
      <c r="AH197" s="545"/>
      <c r="AI197" s="545"/>
      <c r="AJ197" s="545"/>
    </row>
    <row r="198" spans="3:36" ht="18" customHeight="1" x14ac:dyDescent="0.4">
      <c r="C198" s="340" t="s">
        <v>8</v>
      </c>
      <c r="D198" s="341"/>
      <c r="E198" s="341"/>
      <c r="F198" s="341"/>
      <c r="G198" s="341"/>
      <c r="H198" s="342"/>
      <c r="I198" s="555">
        <f>SUM(I190:K197)</f>
        <v>0</v>
      </c>
      <c r="J198" s="555"/>
      <c r="K198" s="555"/>
      <c r="L198" s="555">
        <f>SUM(L190:O197)</f>
        <v>0</v>
      </c>
      <c r="M198" s="555"/>
      <c r="N198" s="555"/>
      <c r="O198" s="555"/>
      <c r="P198" s="555">
        <f>SUM(P190:R197)</f>
        <v>0</v>
      </c>
      <c r="Q198" s="555"/>
      <c r="R198" s="555"/>
      <c r="S198" s="555">
        <f>SUM(S190:V197)</f>
        <v>0</v>
      </c>
      <c r="T198" s="555"/>
      <c r="U198" s="555"/>
      <c r="V198" s="555"/>
      <c r="W198" s="555">
        <f>SUM(W190:Y197)</f>
        <v>0</v>
      </c>
      <c r="X198" s="555"/>
      <c r="Y198" s="555"/>
      <c r="Z198" s="555">
        <f>SUM(Z190:AC197)</f>
        <v>0</v>
      </c>
      <c r="AA198" s="555"/>
      <c r="AB198" s="555"/>
      <c r="AC198" s="555"/>
      <c r="AD198" s="555">
        <f>SUM(AD190:AF197)</f>
        <v>0</v>
      </c>
      <c r="AE198" s="555"/>
      <c r="AF198" s="555"/>
      <c r="AG198" s="555">
        <f>SUM(AG190:AJ197)</f>
        <v>0</v>
      </c>
      <c r="AH198" s="555"/>
      <c r="AI198" s="555"/>
      <c r="AJ198" s="555"/>
    </row>
    <row r="199" spans="3:36" ht="18" hidden="1" customHeight="1" x14ac:dyDescent="0.4">
      <c r="AD199" s="556" t="s">
        <v>492</v>
      </c>
      <c r="AE199" s="557"/>
      <c r="AF199" s="557"/>
      <c r="AG199" s="560" t="str">
        <f>IF(ISBLANK(L190),"",IF(AG198&gt;=100000000,"佐賀さいこうモデル",IF(AG198&gt;=40000000,"発展モデル","標準モデル")))</f>
        <v/>
      </c>
      <c r="AH199" s="560"/>
      <c r="AI199" s="560"/>
      <c r="AJ199" s="561"/>
    </row>
    <row r="200" spans="3:36" ht="18" hidden="1" customHeight="1" x14ac:dyDescent="0.4">
      <c r="AD200" s="558"/>
      <c r="AE200" s="559"/>
      <c r="AF200" s="559"/>
      <c r="AG200" s="562"/>
      <c r="AH200" s="562"/>
      <c r="AI200" s="562"/>
      <c r="AJ200" s="563"/>
    </row>
    <row r="201" spans="3:36" ht="12" customHeight="1" x14ac:dyDescent="0.4"/>
    <row r="202" spans="3:36" ht="18" customHeight="1" x14ac:dyDescent="0.4">
      <c r="C202" s="91" t="s">
        <v>493</v>
      </c>
    </row>
    <row r="203" spans="3:36" ht="18" customHeight="1" x14ac:dyDescent="0.4">
      <c r="C203" s="316" t="s">
        <v>172</v>
      </c>
      <c r="D203" s="316"/>
      <c r="E203" s="316"/>
      <c r="F203" s="316"/>
      <c r="G203" s="316"/>
      <c r="H203" s="316"/>
      <c r="I203" s="316" t="s">
        <v>494</v>
      </c>
      <c r="J203" s="316"/>
      <c r="K203" s="316"/>
      <c r="L203" s="316"/>
      <c r="M203" s="316"/>
      <c r="N203" s="316"/>
      <c r="O203" s="316"/>
      <c r="P203" s="316" t="s">
        <v>495</v>
      </c>
      <c r="Q203" s="316"/>
      <c r="R203" s="316"/>
      <c r="S203" s="316"/>
      <c r="T203" s="316"/>
      <c r="U203" s="316"/>
      <c r="V203" s="316"/>
    </row>
    <row r="204" spans="3:36" ht="18" customHeight="1" x14ac:dyDescent="0.4">
      <c r="C204" s="316"/>
      <c r="D204" s="316"/>
      <c r="E204" s="316"/>
      <c r="F204" s="316"/>
      <c r="G204" s="316"/>
      <c r="H204" s="316"/>
      <c r="I204" s="329" t="s">
        <v>488</v>
      </c>
      <c r="J204" s="329"/>
      <c r="K204" s="329"/>
      <c r="L204" s="329" t="s">
        <v>489</v>
      </c>
      <c r="M204" s="329"/>
      <c r="N204" s="329"/>
      <c r="O204" s="329"/>
      <c r="P204" s="329" t="s">
        <v>488</v>
      </c>
      <c r="Q204" s="329"/>
      <c r="R204" s="329"/>
      <c r="S204" s="329" t="s">
        <v>489</v>
      </c>
      <c r="T204" s="329"/>
      <c r="U204" s="329"/>
      <c r="V204" s="329"/>
    </row>
    <row r="205" spans="3:36" ht="18" customHeight="1" x14ac:dyDescent="0.4">
      <c r="C205" s="316" t="s">
        <v>490</v>
      </c>
      <c r="D205" s="316"/>
      <c r="E205" s="546">
        <f>N183</f>
        <v>0</v>
      </c>
      <c r="F205" s="547"/>
      <c r="G205" s="547"/>
      <c r="H205" s="548"/>
      <c r="I205" s="549">
        <f t="shared" ref="I205:I212" si="25">W190</f>
        <v>0</v>
      </c>
      <c r="J205" s="550"/>
      <c r="K205" s="551"/>
      <c r="L205" s="552" t="str">
        <f t="shared" ref="L205:L212" si="26">AG190</f>
        <v/>
      </c>
      <c r="M205" s="552"/>
      <c r="N205" s="552"/>
      <c r="O205" s="552"/>
      <c r="P205" s="553"/>
      <c r="Q205" s="553"/>
      <c r="R205" s="553"/>
      <c r="S205" s="554" t="str">
        <f t="shared" ref="S205:S209" si="27">IF(ISBLANK(P205),"",L205/I205*P205)</f>
        <v/>
      </c>
      <c r="T205" s="554"/>
      <c r="U205" s="554"/>
      <c r="V205" s="554"/>
    </row>
    <row r="206" spans="3:36" ht="18" customHeight="1" x14ac:dyDescent="0.4">
      <c r="C206" s="448" t="s">
        <v>491</v>
      </c>
      <c r="D206" s="448"/>
      <c r="E206" s="546">
        <f t="shared" ref="E206:E212" si="28">E191</f>
        <v>0</v>
      </c>
      <c r="F206" s="547"/>
      <c r="G206" s="547"/>
      <c r="H206" s="548"/>
      <c r="I206" s="549">
        <f t="shared" si="25"/>
        <v>0</v>
      </c>
      <c r="J206" s="550"/>
      <c r="K206" s="551"/>
      <c r="L206" s="552" t="str">
        <f t="shared" si="26"/>
        <v/>
      </c>
      <c r="M206" s="552"/>
      <c r="N206" s="552"/>
      <c r="O206" s="552"/>
      <c r="P206" s="564"/>
      <c r="Q206" s="564"/>
      <c r="R206" s="564"/>
      <c r="S206" s="554" t="str">
        <f t="shared" si="27"/>
        <v/>
      </c>
      <c r="T206" s="554"/>
      <c r="U206" s="554"/>
      <c r="V206" s="554"/>
    </row>
    <row r="207" spans="3:36" ht="18" customHeight="1" x14ac:dyDescent="0.4">
      <c r="C207" s="448"/>
      <c r="D207" s="448"/>
      <c r="E207" s="546">
        <f t="shared" si="28"/>
        <v>0</v>
      </c>
      <c r="F207" s="547"/>
      <c r="G207" s="547"/>
      <c r="H207" s="548"/>
      <c r="I207" s="549">
        <f t="shared" si="25"/>
        <v>0</v>
      </c>
      <c r="J207" s="550"/>
      <c r="K207" s="551"/>
      <c r="L207" s="552" t="str">
        <f t="shared" si="26"/>
        <v/>
      </c>
      <c r="M207" s="552"/>
      <c r="N207" s="552"/>
      <c r="O207" s="552"/>
      <c r="P207" s="564"/>
      <c r="Q207" s="564"/>
      <c r="R207" s="564"/>
      <c r="S207" s="554" t="str">
        <f t="shared" si="27"/>
        <v/>
      </c>
      <c r="T207" s="554"/>
      <c r="U207" s="554"/>
      <c r="V207" s="554"/>
    </row>
    <row r="208" spans="3:36" ht="18" customHeight="1" x14ac:dyDescent="0.4">
      <c r="C208" s="448"/>
      <c r="D208" s="448"/>
      <c r="E208" s="546">
        <f t="shared" si="28"/>
        <v>0</v>
      </c>
      <c r="F208" s="547"/>
      <c r="G208" s="547"/>
      <c r="H208" s="548"/>
      <c r="I208" s="549">
        <f t="shared" si="25"/>
        <v>0</v>
      </c>
      <c r="J208" s="550"/>
      <c r="K208" s="551"/>
      <c r="L208" s="552" t="str">
        <f t="shared" si="26"/>
        <v/>
      </c>
      <c r="M208" s="552"/>
      <c r="N208" s="552"/>
      <c r="O208" s="552"/>
      <c r="P208" s="564"/>
      <c r="Q208" s="564"/>
      <c r="R208" s="564"/>
      <c r="S208" s="554" t="str">
        <f t="shared" si="27"/>
        <v/>
      </c>
      <c r="T208" s="554"/>
      <c r="U208" s="554"/>
      <c r="V208" s="554"/>
    </row>
    <row r="209" spans="3:29" ht="18" customHeight="1" x14ac:dyDescent="0.4">
      <c r="C209" s="448"/>
      <c r="D209" s="448"/>
      <c r="E209" s="546">
        <f t="shared" si="28"/>
        <v>0</v>
      </c>
      <c r="F209" s="547"/>
      <c r="G209" s="547"/>
      <c r="H209" s="548"/>
      <c r="I209" s="549">
        <f t="shared" si="25"/>
        <v>0</v>
      </c>
      <c r="J209" s="550"/>
      <c r="K209" s="551"/>
      <c r="L209" s="552" t="str">
        <f t="shared" si="26"/>
        <v/>
      </c>
      <c r="M209" s="552"/>
      <c r="N209" s="552"/>
      <c r="O209" s="552"/>
      <c r="P209" s="564"/>
      <c r="Q209" s="564"/>
      <c r="R209" s="564"/>
      <c r="S209" s="554" t="str">
        <f t="shared" si="27"/>
        <v/>
      </c>
      <c r="T209" s="554"/>
      <c r="U209" s="554"/>
      <c r="V209" s="554"/>
    </row>
    <row r="210" spans="3:29" ht="18" customHeight="1" x14ac:dyDescent="0.4">
      <c r="C210" s="448"/>
      <c r="D210" s="448"/>
      <c r="E210" s="546">
        <f t="shared" si="28"/>
        <v>0</v>
      </c>
      <c r="F210" s="547"/>
      <c r="G210" s="547"/>
      <c r="H210" s="548"/>
      <c r="I210" s="549">
        <f t="shared" si="25"/>
        <v>0</v>
      </c>
      <c r="J210" s="550"/>
      <c r="K210" s="551"/>
      <c r="L210" s="552" t="str">
        <f t="shared" si="26"/>
        <v/>
      </c>
      <c r="M210" s="552"/>
      <c r="N210" s="552"/>
      <c r="O210" s="552"/>
      <c r="P210" s="564"/>
      <c r="Q210" s="564"/>
      <c r="R210" s="564"/>
      <c r="S210" s="554" t="str">
        <f>IF(ISBLANK(P210),"",L210/I210*P210)</f>
        <v/>
      </c>
      <c r="T210" s="554"/>
      <c r="U210" s="554"/>
      <c r="V210" s="554"/>
    </row>
    <row r="211" spans="3:29" ht="18" customHeight="1" x14ac:dyDescent="0.4">
      <c r="C211" s="448"/>
      <c r="D211" s="448"/>
      <c r="E211" s="546">
        <f t="shared" si="28"/>
        <v>0</v>
      </c>
      <c r="F211" s="547"/>
      <c r="G211" s="547"/>
      <c r="H211" s="548"/>
      <c r="I211" s="549">
        <f t="shared" si="25"/>
        <v>0</v>
      </c>
      <c r="J211" s="550"/>
      <c r="K211" s="551"/>
      <c r="L211" s="552" t="str">
        <f t="shared" si="26"/>
        <v/>
      </c>
      <c r="M211" s="552"/>
      <c r="N211" s="552"/>
      <c r="O211" s="552"/>
      <c r="P211" s="564"/>
      <c r="Q211" s="564"/>
      <c r="R211" s="564"/>
      <c r="S211" s="554" t="str">
        <f t="shared" ref="S211:S212" si="29">IF(ISBLANK(P211),"",L211/I211*P211)</f>
        <v/>
      </c>
      <c r="T211" s="554"/>
      <c r="U211" s="554"/>
      <c r="V211" s="554"/>
    </row>
    <row r="212" spans="3:29" ht="18" customHeight="1" x14ac:dyDescent="0.4">
      <c r="C212" s="448"/>
      <c r="D212" s="448"/>
      <c r="E212" s="546">
        <f t="shared" si="28"/>
        <v>0</v>
      </c>
      <c r="F212" s="547"/>
      <c r="G212" s="547"/>
      <c r="H212" s="548"/>
      <c r="I212" s="549">
        <f t="shared" si="25"/>
        <v>0</v>
      </c>
      <c r="J212" s="550"/>
      <c r="K212" s="551"/>
      <c r="L212" s="552" t="str">
        <f t="shared" si="26"/>
        <v/>
      </c>
      <c r="M212" s="552"/>
      <c r="N212" s="552"/>
      <c r="O212" s="552"/>
      <c r="P212" s="564"/>
      <c r="Q212" s="564"/>
      <c r="R212" s="564"/>
      <c r="S212" s="554" t="str">
        <f t="shared" si="29"/>
        <v/>
      </c>
      <c r="T212" s="554"/>
      <c r="U212" s="554"/>
      <c r="V212" s="554"/>
    </row>
    <row r="213" spans="3:29" ht="18" customHeight="1" x14ac:dyDescent="0.4">
      <c r="C213" s="340" t="s">
        <v>8</v>
      </c>
      <c r="D213" s="341"/>
      <c r="E213" s="341"/>
      <c r="F213" s="341"/>
      <c r="G213" s="341"/>
      <c r="H213" s="342"/>
      <c r="I213" s="555">
        <f>SUM(I205:K212)</f>
        <v>0</v>
      </c>
      <c r="J213" s="555"/>
      <c r="K213" s="555"/>
      <c r="L213" s="555">
        <f>SUM(L205:O212)</f>
        <v>0</v>
      </c>
      <c r="M213" s="555"/>
      <c r="N213" s="555"/>
      <c r="O213" s="555"/>
      <c r="P213" s="555">
        <f>SUM(P205:R212)</f>
        <v>0</v>
      </c>
      <c r="Q213" s="555"/>
      <c r="R213" s="555"/>
      <c r="S213" s="555">
        <f>SUM(S205:V212)</f>
        <v>0</v>
      </c>
      <c r="T213" s="555"/>
      <c r="U213" s="555"/>
      <c r="V213" s="555"/>
    </row>
    <row r="214" spans="3:29" ht="18" hidden="1" customHeight="1" x14ac:dyDescent="0.4">
      <c r="I214" s="565" t="s">
        <v>492</v>
      </c>
      <c r="J214" s="566"/>
      <c r="K214" s="566"/>
      <c r="L214" s="567" t="str">
        <f>IF(ISBLANK(L190),"",IF(L213&gt;=100000000,"佐賀さいこうモデル",IF(L213&gt;=40000000,"発展モデル","標準モデル")))</f>
        <v/>
      </c>
      <c r="M214" s="567"/>
      <c r="N214" s="567"/>
      <c r="O214" s="568"/>
      <c r="P214" s="556" t="s">
        <v>492</v>
      </c>
      <c r="Q214" s="557"/>
      <c r="R214" s="557"/>
      <c r="S214" s="560" t="str">
        <f>IF(ISBLANK(P205),"",IF(S213&gt;=100000000,"佐賀さいこうモデル",IF(S213&gt;=40000000,"発展モデル","標準モデル")))</f>
        <v/>
      </c>
      <c r="T214" s="560"/>
      <c r="U214" s="560"/>
      <c r="V214" s="561"/>
    </row>
    <row r="215" spans="3:29" ht="18" hidden="1" customHeight="1" x14ac:dyDescent="0.4">
      <c r="I215" s="558"/>
      <c r="J215" s="559"/>
      <c r="K215" s="559"/>
      <c r="L215" s="562"/>
      <c r="M215" s="562"/>
      <c r="N215" s="562"/>
      <c r="O215" s="563"/>
      <c r="P215" s="558"/>
      <c r="Q215" s="559"/>
      <c r="R215" s="559"/>
      <c r="S215" s="562"/>
      <c r="T215" s="562"/>
      <c r="U215" s="562"/>
      <c r="V215" s="563"/>
    </row>
    <row r="216" spans="3:29" ht="18" customHeight="1" x14ac:dyDescent="0.4">
      <c r="C216" s="95" t="s">
        <v>432</v>
      </c>
      <c r="D216" s="91" t="s">
        <v>496</v>
      </c>
      <c r="I216" s="95"/>
      <c r="J216" s="95"/>
      <c r="K216" s="95"/>
      <c r="L216" s="96"/>
      <c r="M216" s="96"/>
      <c r="N216" s="96"/>
      <c r="O216" s="96"/>
      <c r="P216" s="95"/>
      <c r="Q216" s="95"/>
      <c r="R216" s="95"/>
      <c r="S216" s="96"/>
      <c r="T216" s="96"/>
      <c r="U216" s="96"/>
      <c r="V216" s="96"/>
    </row>
    <row r="218" spans="3:29" ht="18" customHeight="1" x14ac:dyDescent="0.4">
      <c r="C218" s="448" t="s">
        <v>497</v>
      </c>
      <c r="D218" s="448"/>
      <c r="E218" s="448"/>
      <c r="F218" s="448"/>
      <c r="G218" s="448"/>
      <c r="H218" s="448"/>
      <c r="I218" s="353"/>
      <c r="J218" s="353"/>
      <c r="K218" s="353"/>
      <c r="L218" s="353"/>
      <c r="M218" s="353"/>
      <c r="N218" s="353"/>
      <c r="O218" s="353"/>
      <c r="P218" s="353"/>
      <c r="Q218" s="353"/>
      <c r="R218" s="353"/>
      <c r="S218" s="353"/>
      <c r="T218" s="353"/>
      <c r="U218" s="353"/>
      <c r="V218" s="353"/>
      <c r="W218" s="353"/>
      <c r="X218" s="353"/>
      <c r="Y218" s="353"/>
      <c r="Z218" s="353"/>
      <c r="AA218" s="353"/>
      <c r="AB218" s="353"/>
      <c r="AC218" s="353"/>
    </row>
    <row r="219" spans="3:29" ht="18" customHeight="1" x14ac:dyDescent="0.4">
      <c r="C219" s="448"/>
      <c r="D219" s="448"/>
      <c r="E219" s="448"/>
      <c r="F219" s="448"/>
      <c r="G219" s="448"/>
      <c r="H219" s="448"/>
      <c r="I219" s="353"/>
      <c r="J219" s="353"/>
      <c r="K219" s="353"/>
      <c r="L219" s="353"/>
      <c r="M219" s="353"/>
      <c r="N219" s="353"/>
      <c r="O219" s="353"/>
      <c r="P219" s="353"/>
      <c r="Q219" s="353"/>
      <c r="R219" s="353"/>
      <c r="S219" s="353"/>
      <c r="T219" s="353"/>
      <c r="U219" s="353"/>
      <c r="V219" s="353"/>
      <c r="W219" s="353"/>
      <c r="X219" s="353"/>
      <c r="Y219" s="353"/>
      <c r="Z219" s="353"/>
      <c r="AA219" s="353"/>
      <c r="AB219" s="353"/>
      <c r="AC219" s="353"/>
    </row>
    <row r="220" spans="3:29" ht="18" customHeight="1" x14ac:dyDescent="0.4">
      <c r="C220" s="95" t="s">
        <v>498</v>
      </c>
      <c r="D220" s="91" t="s">
        <v>499</v>
      </c>
    </row>
    <row r="221" spans="3:29" ht="12" customHeight="1" x14ac:dyDescent="0.4"/>
    <row r="222" spans="3:29" ht="18" customHeight="1" x14ac:dyDescent="0.4">
      <c r="C222" s="91" t="s">
        <v>500</v>
      </c>
    </row>
    <row r="223" spans="3:29" ht="18" customHeight="1" x14ac:dyDescent="0.4">
      <c r="C223" s="316" t="s">
        <v>172</v>
      </c>
      <c r="D223" s="316"/>
      <c r="E223" s="316"/>
      <c r="F223" s="316"/>
      <c r="G223" s="316"/>
      <c r="H223" s="316"/>
      <c r="I223" s="316" t="s">
        <v>501</v>
      </c>
      <c r="J223" s="316"/>
      <c r="K223" s="316"/>
      <c r="L223" s="316"/>
      <c r="M223" s="316"/>
      <c r="N223" s="316"/>
      <c r="O223" s="316"/>
      <c r="P223" s="316" t="s">
        <v>502</v>
      </c>
      <c r="Q223" s="316"/>
      <c r="R223" s="316"/>
      <c r="S223" s="316"/>
      <c r="T223" s="316"/>
      <c r="U223" s="316"/>
      <c r="V223" s="316"/>
      <c r="W223" s="316" t="s">
        <v>503</v>
      </c>
      <c r="X223" s="316"/>
      <c r="Y223" s="316"/>
      <c r="Z223" s="316"/>
      <c r="AA223" s="316"/>
      <c r="AB223" s="316"/>
      <c r="AC223" s="316"/>
    </row>
    <row r="224" spans="3:29" ht="18" customHeight="1" x14ac:dyDescent="0.4">
      <c r="C224" s="316"/>
      <c r="D224" s="316"/>
      <c r="E224" s="316"/>
      <c r="F224" s="316"/>
      <c r="G224" s="316"/>
      <c r="H224" s="316"/>
      <c r="I224" s="329" t="s">
        <v>488</v>
      </c>
      <c r="J224" s="329"/>
      <c r="K224" s="329"/>
      <c r="L224" s="329" t="s">
        <v>489</v>
      </c>
      <c r="M224" s="329"/>
      <c r="N224" s="329"/>
      <c r="O224" s="329"/>
      <c r="P224" s="329" t="s">
        <v>488</v>
      </c>
      <c r="Q224" s="329"/>
      <c r="R224" s="329"/>
      <c r="S224" s="329" t="s">
        <v>489</v>
      </c>
      <c r="T224" s="329"/>
      <c r="U224" s="329"/>
      <c r="V224" s="329"/>
      <c r="W224" s="329" t="s">
        <v>488</v>
      </c>
      <c r="X224" s="329"/>
      <c r="Y224" s="329"/>
      <c r="Z224" s="329" t="s">
        <v>489</v>
      </c>
      <c r="AA224" s="329"/>
      <c r="AB224" s="329"/>
      <c r="AC224" s="329"/>
    </row>
    <row r="225" spans="2:29" ht="18" customHeight="1" x14ac:dyDescent="0.4">
      <c r="C225" s="316" t="s">
        <v>490</v>
      </c>
      <c r="D225" s="316"/>
      <c r="E225" s="546">
        <f>N183</f>
        <v>0</v>
      </c>
      <c r="F225" s="547"/>
      <c r="G225" s="547"/>
      <c r="H225" s="548"/>
      <c r="I225" s="553"/>
      <c r="J225" s="553"/>
      <c r="K225" s="553"/>
      <c r="L225" s="569"/>
      <c r="M225" s="569"/>
      <c r="N225" s="569"/>
      <c r="O225" s="569"/>
      <c r="P225" s="553"/>
      <c r="Q225" s="553"/>
      <c r="R225" s="553"/>
      <c r="S225" s="553"/>
      <c r="T225" s="553"/>
      <c r="U225" s="553"/>
      <c r="V225" s="553"/>
      <c r="W225" s="553"/>
      <c r="X225" s="553"/>
      <c r="Y225" s="553"/>
      <c r="Z225" s="553"/>
      <c r="AA225" s="553"/>
      <c r="AB225" s="553"/>
      <c r="AC225" s="553"/>
    </row>
    <row r="226" spans="2:29" ht="18" customHeight="1" x14ac:dyDescent="0.4">
      <c r="C226" s="448" t="s">
        <v>491</v>
      </c>
      <c r="D226" s="448"/>
      <c r="E226" s="546">
        <f>E206</f>
        <v>0</v>
      </c>
      <c r="F226" s="547"/>
      <c r="G226" s="547"/>
      <c r="H226" s="548"/>
      <c r="I226" s="553">
        <f t="shared" ref="I226:I232" si="30">I206</f>
        <v>0</v>
      </c>
      <c r="J226" s="553"/>
      <c r="K226" s="553"/>
      <c r="L226" s="569" t="str">
        <f t="shared" ref="L226:L232" si="31">L206</f>
        <v/>
      </c>
      <c r="M226" s="569"/>
      <c r="N226" s="569"/>
      <c r="O226" s="569"/>
      <c r="P226" s="553">
        <f t="shared" ref="P226:P232" si="32">P206</f>
        <v>0</v>
      </c>
      <c r="Q226" s="553"/>
      <c r="R226" s="553"/>
      <c r="S226" s="570"/>
      <c r="T226" s="571"/>
      <c r="U226" s="571"/>
      <c r="V226" s="572"/>
      <c r="W226" s="553"/>
      <c r="X226" s="553"/>
      <c r="Y226" s="553"/>
      <c r="Z226" s="570"/>
      <c r="AA226" s="571"/>
      <c r="AB226" s="571"/>
      <c r="AC226" s="572"/>
    </row>
    <row r="227" spans="2:29" ht="18" customHeight="1" x14ac:dyDescent="0.4">
      <c r="C227" s="448"/>
      <c r="D227" s="448"/>
      <c r="E227" s="546">
        <f t="shared" ref="E227:E232" si="33">E207</f>
        <v>0</v>
      </c>
      <c r="F227" s="547"/>
      <c r="G227" s="547"/>
      <c r="H227" s="548"/>
      <c r="I227" s="553">
        <f t="shared" si="30"/>
        <v>0</v>
      </c>
      <c r="J227" s="553"/>
      <c r="K227" s="553"/>
      <c r="L227" s="569" t="str">
        <f t="shared" si="31"/>
        <v/>
      </c>
      <c r="M227" s="569"/>
      <c r="N227" s="569"/>
      <c r="O227" s="569"/>
      <c r="P227" s="553">
        <f t="shared" si="32"/>
        <v>0</v>
      </c>
      <c r="Q227" s="553"/>
      <c r="R227" s="553"/>
      <c r="S227" s="570"/>
      <c r="T227" s="571"/>
      <c r="U227" s="571"/>
      <c r="V227" s="572"/>
      <c r="W227" s="553"/>
      <c r="X227" s="553"/>
      <c r="Y227" s="553"/>
      <c r="Z227" s="570"/>
      <c r="AA227" s="571"/>
      <c r="AB227" s="571"/>
      <c r="AC227" s="572"/>
    </row>
    <row r="228" spans="2:29" ht="18" customHeight="1" x14ac:dyDescent="0.4">
      <c r="C228" s="448"/>
      <c r="D228" s="448"/>
      <c r="E228" s="546">
        <f t="shared" si="33"/>
        <v>0</v>
      </c>
      <c r="F228" s="547"/>
      <c r="G228" s="547"/>
      <c r="H228" s="548"/>
      <c r="I228" s="553">
        <f t="shared" si="30"/>
        <v>0</v>
      </c>
      <c r="J228" s="553"/>
      <c r="K228" s="553"/>
      <c r="L228" s="569" t="str">
        <f t="shared" si="31"/>
        <v/>
      </c>
      <c r="M228" s="569"/>
      <c r="N228" s="569"/>
      <c r="O228" s="569"/>
      <c r="P228" s="553">
        <f t="shared" si="32"/>
        <v>0</v>
      </c>
      <c r="Q228" s="553"/>
      <c r="R228" s="553"/>
      <c r="S228" s="570"/>
      <c r="T228" s="571"/>
      <c r="U228" s="571"/>
      <c r="V228" s="572"/>
      <c r="W228" s="553"/>
      <c r="X228" s="553"/>
      <c r="Y228" s="553"/>
      <c r="Z228" s="570"/>
      <c r="AA228" s="571"/>
      <c r="AB228" s="571"/>
      <c r="AC228" s="572"/>
    </row>
    <row r="229" spans="2:29" ht="18" customHeight="1" x14ac:dyDescent="0.4">
      <c r="C229" s="448"/>
      <c r="D229" s="448"/>
      <c r="E229" s="546">
        <f t="shared" si="33"/>
        <v>0</v>
      </c>
      <c r="F229" s="547"/>
      <c r="G229" s="547"/>
      <c r="H229" s="548"/>
      <c r="I229" s="553">
        <f t="shared" si="30"/>
        <v>0</v>
      </c>
      <c r="J229" s="553"/>
      <c r="K229" s="553"/>
      <c r="L229" s="569" t="str">
        <f t="shared" si="31"/>
        <v/>
      </c>
      <c r="M229" s="569"/>
      <c r="N229" s="569"/>
      <c r="O229" s="569"/>
      <c r="P229" s="553">
        <f t="shared" si="32"/>
        <v>0</v>
      </c>
      <c r="Q229" s="553"/>
      <c r="R229" s="553"/>
      <c r="S229" s="570"/>
      <c r="T229" s="571"/>
      <c r="U229" s="571"/>
      <c r="V229" s="572"/>
      <c r="W229" s="553"/>
      <c r="X229" s="553"/>
      <c r="Y229" s="553"/>
      <c r="Z229" s="570"/>
      <c r="AA229" s="571"/>
      <c r="AB229" s="571"/>
      <c r="AC229" s="572"/>
    </row>
    <row r="230" spans="2:29" ht="18" customHeight="1" x14ac:dyDescent="0.4">
      <c r="C230" s="448"/>
      <c r="D230" s="448"/>
      <c r="E230" s="546">
        <f t="shared" si="33"/>
        <v>0</v>
      </c>
      <c r="F230" s="547"/>
      <c r="G230" s="547"/>
      <c r="H230" s="548"/>
      <c r="I230" s="553">
        <f t="shared" si="30"/>
        <v>0</v>
      </c>
      <c r="J230" s="553"/>
      <c r="K230" s="553"/>
      <c r="L230" s="569" t="str">
        <f t="shared" si="31"/>
        <v/>
      </c>
      <c r="M230" s="569"/>
      <c r="N230" s="569"/>
      <c r="O230" s="569"/>
      <c r="P230" s="553">
        <f t="shared" si="32"/>
        <v>0</v>
      </c>
      <c r="Q230" s="553"/>
      <c r="R230" s="553"/>
      <c r="S230" s="570"/>
      <c r="T230" s="571"/>
      <c r="U230" s="571"/>
      <c r="V230" s="572"/>
      <c r="W230" s="553"/>
      <c r="X230" s="553"/>
      <c r="Y230" s="553"/>
      <c r="Z230" s="570"/>
      <c r="AA230" s="571"/>
      <c r="AB230" s="571"/>
      <c r="AC230" s="572"/>
    </row>
    <row r="231" spans="2:29" ht="18" customHeight="1" x14ac:dyDescent="0.4">
      <c r="C231" s="448"/>
      <c r="D231" s="448"/>
      <c r="E231" s="546">
        <f t="shared" si="33"/>
        <v>0</v>
      </c>
      <c r="F231" s="547"/>
      <c r="G231" s="547"/>
      <c r="H231" s="548"/>
      <c r="I231" s="553">
        <f t="shared" si="30"/>
        <v>0</v>
      </c>
      <c r="J231" s="553"/>
      <c r="K231" s="553"/>
      <c r="L231" s="569" t="str">
        <f t="shared" si="31"/>
        <v/>
      </c>
      <c r="M231" s="569"/>
      <c r="N231" s="569"/>
      <c r="O231" s="569"/>
      <c r="P231" s="553">
        <f t="shared" si="32"/>
        <v>0</v>
      </c>
      <c r="Q231" s="553"/>
      <c r="R231" s="553"/>
      <c r="S231" s="570"/>
      <c r="T231" s="571"/>
      <c r="U231" s="571"/>
      <c r="V231" s="572"/>
      <c r="W231" s="553"/>
      <c r="X231" s="553"/>
      <c r="Y231" s="553"/>
      <c r="Z231" s="570"/>
      <c r="AA231" s="571"/>
      <c r="AB231" s="571"/>
      <c r="AC231" s="572"/>
    </row>
    <row r="232" spans="2:29" ht="18" customHeight="1" x14ac:dyDescent="0.4">
      <c r="C232" s="448"/>
      <c r="D232" s="448"/>
      <c r="E232" s="546">
        <f t="shared" si="33"/>
        <v>0</v>
      </c>
      <c r="F232" s="547"/>
      <c r="G232" s="547"/>
      <c r="H232" s="548"/>
      <c r="I232" s="553">
        <f t="shared" si="30"/>
        <v>0</v>
      </c>
      <c r="J232" s="553"/>
      <c r="K232" s="553"/>
      <c r="L232" s="569" t="str">
        <f t="shared" si="31"/>
        <v/>
      </c>
      <c r="M232" s="569"/>
      <c r="N232" s="569"/>
      <c r="O232" s="569"/>
      <c r="P232" s="553">
        <f t="shared" si="32"/>
        <v>0</v>
      </c>
      <c r="Q232" s="553"/>
      <c r="R232" s="553"/>
      <c r="S232" s="570"/>
      <c r="T232" s="571"/>
      <c r="U232" s="571"/>
      <c r="V232" s="572"/>
      <c r="W232" s="553"/>
      <c r="X232" s="553"/>
      <c r="Y232" s="553"/>
      <c r="Z232" s="570"/>
      <c r="AA232" s="571"/>
      <c r="AB232" s="571"/>
      <c r="AC232" s="572"/>
    </row>
    <row r="233" spans="2:29" ht="18" customHeight="1" x14ac:dyDescent="0.4">
      <c r="C233" s="340" t="s">
        <v>8</v>
      </c>
      <c r="D233" s="341"/>
      <c r="E233" s="341"/>
      <c r="F233" s="341"/>
      <c r="G233" s="341"/>
      <c r="H233" s="342"/>
      <c r="I233" s="555">
        <f>SUM(I225:K232)</f>
        <v>0</v>
      </c>
      <c r="J233" s="555"/>
      <c r="K233" s="555"/>
      <c r="L233" s="555">
        <f>SUM(L225:O232)</f>
        <v>0</v>
      </c>
      <c r="M233" s="555"/>
      <c r="N233" s="555"/>
      <c r="O233" s="555"/>
      <c r="P233" s="555">
        <f>SUM(P225:R232)</f>
        <v>0</v>
      </c>
      <c r="Q233" s="555"/>
      <c r="R233" s="555"/>
      <c r="S233" s="555">
        <f>SUM(S225:V232)</f>
        <v>0</v>
      </c>
      <c r="T233" s="555"/>
      <c r="U233" s="555"/>
      <c r="V233" s="555"/>
      <c r="W233" s="555">
        <f>SUM(W225:Y232)</f>
        <v>0</v>
      </c>
      <c r="X233" s="555"/>
      <c r="Y233" s="555"/>
      <c r="Z233" s="555">
        <f>SUM(Z225:AC232)</f>
        <v>0</v>
      </c>
      <c r="AA233" s="555"/>
      <c r="AB233" s="555"/>
      <c r="AC233" s="555"/>
    </row>
    <row r="234" spans="2:29" ht="18" customHeight="1" x14ac:dyDescent="0.4">
      <c r="C234" s="316" t="s">
        <v>504</v>
      </c>
      <c r="D234" s="316"/>
      <c r="E234" s="316"/>
      <c r="F234" s="316"/>
      <c r="G234" s="316"/>
      <c r="H234" s="316"/>
      <c r="I234" s="580" t="str">
        <f>IF(ISBLANK(I225),"",(I225-I205)/(P205-I205))</f>
        <v/>
      </c>
      <c r="J234" s="580"/>
      <c r="K234" s="580"/>
      <c r="L234" s="580" t="str">
        <f>IF(ISBLANK(I225),"",(L225-L205)/(S205-L205))</f>
        <v/>
      </c>
      <c r="M234" s="580"/>
      <c r="N234" s="580"/>
      <c r="O234" s="580"/>
      <c r="P234" s="580" t="str">
        <f>IF(ISBLANK(P225),"",(P225-I205)/(P205-I205))</f>
        <v/>
      </c>
      <c r="Q234" s="580"/>
      <c r="R234" s="580"/>
      <c r="S234" s="580" t="str">
        <f>IF(ISBLANK(S225),"",(S225-L205)/(S205-L205))</f>
        <v/>
      </c>
      <c r="T234" s="580"/>
      <c r="U234" s="580"/>
      <c r="V234" s="580"/>
      <c r="W234" s="580" t="str">
        <f>IF(ISBLANK(W225),"",(W225-I205)/(P205-I205))</f>
        <v/>
      </c>
      <c r="X234" s="580"/>
      <c r="Y234" s="580"/>
      <c r="Z234" s="580" t="str">
        <f>IF(ISBLANK(Z225),"",(Z225-L205)/(S205-L205))</f>
        <v/>
      </c>
      <c r="AA234" s="580"/>
      <c r="AB234" s="580"/>
      <c r="AC234" s="580"/>
    </row>
    <row r="238" spans="2:29" ht="18" customHeight="1" x14ac:dyDescent="0.4">
      <c r="B238" s="91" t="s">
        <v>505</v>
      </c>
    </row>
    <row r="239" spans="2:29" ht="18" customHeight="1" x14ac:dyDescent="0.4">
      <c r="C239" s="91" t="s">
        <v>506</v>
      </c>
    </row>
    <row r="240" spans="2:29" ht="18" customHeight="1" x14ac:dyDescent="0.4">
      <c r="C240" s="316" t="s">
        <v>172</v>
      </c>
      <c r="D240" s="316"/>
      <c r="E240" s="316"/>
      <c r="F240" s="316"/>
      <c r="G240" s="316"/>
      <c r="H240" s="316"/>
      <c r="I240" s="316" t="s">
        <v>488</v>
      </c>
      <c r="J240" s="316"/>
      <c r="K240" s="316"/>
      <c r="L240" s="316"/>
      <c r="M240" s="316"/>
      <c r="N240" s="316"/>
      <c r="O240" s="316"/>
      <c r="P240" s="316"/>
      <c r="Q240" s="316"/>
      <c r="R240" s="316"/>
    </row>
    <row r="241" spans="3:29" ht="18" customHeight="1" x14ac:dyDescent="0.4">
      <c r="C241" s="316"/>
      <c r="D241" s="316"/>
      <c r="E241" s="316"/>
      <c r="F241" s="316"/>
      <c r="G241" s="316"/>
      <c r="H241" s="316"/>
      <c r="I241" s="340" t="s">
        <v>507</v>
      </c>
      <c r="J241" s="341"/>
      <c r="K241" s="341"/>
      <c r="L241" s="341"/>
      <c r="M241" s="342"/>
      <c r="N241" s="340" t="s">
        <v>508</v>
      </c>
      <c r="O241" s="341"/>
      <c r="P241" s="341"/>
      <c r="Q241" s="341"/>
      <c r="R241" s="342"/>
    </row>
    <row r="242" spans="3:29" ht="18" customHeight="1" x14ac:dyDescent="0.4">
      <c r="C242" s="316" t="s">
        <v>490</v>
      </c>
      <c r="D242" s="316"/>
      <c r="E242" s="448">
        <f>N183</f>
        <v>0</v>
      </c>
      <c r="F242" s="448"/>
      <c r="G242" s="448"/>
      <c r="H242" s="448"/>
      <c r="I242" s="573"/>
      <c r="J242" s="573"/>
      <c r="K242" s="573"/>
      <c r="L242" s="573"/>
      <c r="M242" s="573"/>
      <c r="N242" s="573"/>
      <c r="O242" s="573"/>
      <c r="P242" s="573"/>
      <c r="Q242" s="573"/>
      <c r="R242" s="573"/>
    </row>
    <row r="243" spans="3:29" ht="18" customHeight="1" x14ac:dyDescent="0.4">
      <c r="C243" s="574" t="s">
        <v>509</v>
      </c>
      <c r="D243" s="575"/>
      <c r="E243" s="356"/>
      <c r="F243" s="357"/>
      <c r="G243" s="357"/>
      <c r="H243" s="358"/>
      <c r="I243" s="573"/>
      <c r="J243" s="573"/>
      <c r="K243" s="573"/>
      <c r="L243" s="573"/>
      <c r="M243" s="573"/>
      <c r="N243" s="573"/>
      <c r="O243" s="573"/>
      <c r="P243" s="573"/>
      <c r="Q243" s="573"/>
      <c r="R243" s="573"/>
    </row>
    <row r="244" spans="3:29" ht="18" customHeight="1" x14ac:dyDescent="0.4">
      <c r="C244" s="576"/>
      <c r="D244" s="577"/>
      <c r="E244" s="356"/>
      <c r="F244" s="357"/>
      <c r="G244" s="357"/>
      <c r="H244" s="358"/>
      <c r="I244" s="573"/>
      <c r="J244" s="573"/>
      <c r="K244" s="573"/>
      <c r="L244" s="573"/>
      <c r="M244" s="573"/>
      <c r="N244" s="573"/>
      <c r="O244" s="573"/>
      <c r="P244" s="573"/>
      <c r="Q244" s="573"/>
      <c r="R244" s="573"/>
    </row>
    <row r="245" spans="3:29" ht="18" customHeight="1" x14ac:dyDescent="0.4">
      <c r="C245" s="576"/>
      <c r="D245" s="577"/>
      <c r="E245" s="356"/>
      <c r="F245" s="357"/>
      <c r="G245" s="357"/>
      <c r="H245" s="358"/>
      <c r="I245" s="573"/>
      <c r="J245" s="573"/>
      <c r="K245" s="573"/>
      <c r="L245" s="573"/>
      <c r="M245" s="573"/>
      <c r="N245" s="573"/>
      <c r="O245" s="573"/>
      <c r="P245" s="573"/>
      <c r="Q245" s="573"/>
      <c r="R245" s="573"/>
    </row>
    <row r="246" spans="3:29" ht="18" customHeight="1" x14ac:dyDescent="0.4">
      <c r="C246" s="576"/>
      <c r="D246" s="577"/>
      <c r="E246" s="356"/>
      <c r="F246" s="357"/>
      <c r="G246" s="357"/>
      <c r="H246" s="358"/>
      <c r="I246" s="573"/>
      <c r="J246" s="573"/>
      <c r="K246" s="573"/>
      <c r="L246" s="573"/>
      <c r="M246" s="573"/>
      <c r="N246" s="573"/>
      <c r="O246" s="573"/>
      <c r="P246" s="573"/>
      <c r="Q246" s="573"/>
      <c r="R246" s="573"/>
    </row>
    <row r="247" spans="3:29" ht="18" customHeight="1" x14ac:dyDescent="0.4">
      <c r="C247" s="578"/>
      <c r="D247" s="579"/>
      <c r="E247" s="356"/>
      <c r="F247" s="357"/>
      <c r="G247" s="357"/>
      <c r="H247" s="358"/>
      <c r="I247" s="573"/>
      <c r="J247" s="573"/>
      <c r="K247" s="573"/>
      <c r="L247" s="573"/>
      <c r="M247" s="573"/>
      <c r="N247" s="573"/>
      <c r="O247" s="573"/>
      <c r="P247" s="573"/>
      <c r="Q247" s="573"/>
      <c r="R247" s="573"/>
    </row>
    <row r="248" spans="3:29" ht="18" customHeight="1" x14ac:dyDescent="0.4">
      <c r="C248" s="340" t="s">
        <v>8</v>
      </c>
      <c r="D248" s="341"/>
      <c r="E248" s="341"/>
      <c r="F248" s="341"/>
      <c r="G248" s="341"/>
      <c r="H248" s="342"/>
      <c r="I248" s="581">
        <f>SUM(I242:M247)</f>
        <v>0</v>
      </c>
      <c r="J248" s="582"/>
      <c r="K248" s="582"/>
      <c r="L248" s="582"/>
      <c r="M248" s="583"/>
      <c r="N248" s="581">
        <f>SUM(N242:R247)</f>
        <v>0</v>
      </c>
      <c r="O248" s="582"/>
      <c r="P248" s="582"/>
      <c r="Q248" s="582"/>
      <c r="R248" s="583"/>
    </row>
    <row r="250" spans="3:29" ht="18" customHeight="1" x14ac:dyDescent="0.4">
      <c r="C250" s="448" t="s">
        <v>497</v>
      </c>
      <c r="D250" s="448"/>
      <c r="E250" s="448"/>
      <c r="F250" s="448"/>
      <c r="G250" s="448"/>
      <c r="H250" s="448"/>
      <c r="I250" s="321"/>
      <c r="J250" s="321"/>
      <c r="K250" s="321"/>
      <c r="L250" s="321"/>
      <c r="M250" s="321"/>
      <c r="N250" s="321"/>
      <c r="O250" s="321"/>
      <c r="P250" s="321"/>
      <c r="Q250" s="321"/>
      <c r="R250" s="321"/>
      <c r="S250" s="321"/>
      <c r="T250" s="321"/>
      <c r="U250" s="321"/>
      <c r="V250" s="321"/>
      <c r="W250" s="321"/>
      <c r="X250" s="321"/>
      <c r="Y250" s="321"/>
      <c r="Z250" s="321"/>
      <c r="AA250" s="321"/>
      <c r="AB250" s="321"/>
      <c r="AC250" s="321"/>
    </row>
    <row r="251" spans="3:29" ht="18" customHeight="1" x14ac:dyDescent="0.4">
      <c r="C251" s="448"/>
      <c r="D251" s="448"/>
      <c r="E251" s="448"/>
      <c r="F251" s="448"/>
      <c r="G251" s="448"/>
      <c r="H251" s="448"/>
      <c r="I251" s="321"/>
      <c r="J251" s="321"/>
      <c r="K251" s="321"/>
      <c r="L251" s="321"/>
      <c r="M251" s="321"/>
      <c r="N251" s="321"/>
      <c r="O251" s="321"/>
      <c r="P251" s="321"/>
      <c r="Q251" s="321"/>
      <c r="R251" s="321"/>
      <c r="S251" s="321"/>
      <c r="T251" s="321"/>
      <c r="U251" s="321"/>
      <c r="V251" s="321"/>
      <c r="W251" s="321"/>
      <c r="X251" s="321"/>
      <c r="Y251" s="321"/>
      <c r="Z251" s="321"/>
      <c r="AA251" s="321"/>
      <c r="AB251" s="321"/>
      <c r="AC251" s="321"/>
    </row>
    <row r="252" spans="3:29" ht="18" customHeight="1" x14ac:dyDescent="0.4">
      <c r="C252" s="95" t="s">
        <v>498</v>
      </c>
      <c r="D252" s="91" t="s">
        <v>510</v>
      </c>
    </row>
    <row r="253" spans="3:29" ht="18" customHeight="1" x14ac:dyDescent="0.4">
      <c r="C253" s="95"/>
      <c r="D253" s="95"/>
    </row>
    <row r="254" spans="3:29" ht="18" customHeight="1" x14ac:dyDescent="0.4">
      <c r="C254" s="91" t="s">
        <v>500</v>
      </c>
    </row>
    <row r="255" spans="3:29" ht="18" customHeight="1" x14ac:dyDescent="0.4">
      <c r="C255" s="316" t="s">
        <v>172</v>
      </c>
      <c r="D255" s="316"/>
      <c r="E255" s="316"/>
      <c r="F255" s="316"/>
      <c r="G255" s="316"/>
      <c r="H255" s="316"/>
      <c r="I255" s="316" t="s">
        <v>488</v>
      </c>
      <c r="J255" s="316"/>
      <c r="K255" s="316"/>
      <c r="L255" s="316"/>
      <c r="M255" s="316"/>
      <c r="N255" s="316"/>
      <c r="O255" s="316"/>
      <c r="P255" s="316"/>
      <c r="Q255" s="316"/>
      <c r="R255" s="316"/>
      <c r="S255" s="316"/>
      <c r="T255" s="316"/>
      <c r="U255" s="316"/>
      <c r="V255" s="316"/>
      <c r="W255" s="316"/>
    </row>
    <row r="256" spans="3:29" ht="18" customHeight="1" x14ac:dyDescent="0.4">
      <c r="C256" s="316"/>
      <c r="D256" s="316"/>
      <c r="E256" s="316"/>
      <c r="F256" s="316"/>
      <c r="G256" s="316"/>
      <c r="H256" s="316"/>
      <c r="I256" s="316" t="s">
        <v>501</v>
      </c>
      <c r="J256" s="316"/>
      <c r="K256" s="316"/>
      <c r="L256" s="316"/>
      <c r="M256" s="316"/>
      <c r="N256" s="316" t="s">
        <v>502</v>
      </c>
      <c r="O256" s="316"/>
      <c r="P256" s="316"/>
      <c r="Q256" s="316"/>
      <c r="R256" s="316"/>
      <c r="S256" s="316" t="s">
        <v>511</v>
      </c>
      <c r="T256" s="316"/>
      <c r="U256" s="316"/>
      <c r="V256" s="316"/>
      <c r="W256" s="316"/>
    </row>
    <row r="257" spans="1:38" ht="18" customHeight="1" x14ac:dyDescent="0.4">
      <c r="C257" s="316" t="s">
        <v>490</v>
      </c>
      <c r="D257" s="316"/>
      <c r="E257" s="448">
        <f>N183</f>
        <v>0</v>
      </c>
      <c r="F257" s="448"/>
      <c r="G257" s="448"/>
      <c r="H257" s="448"/>
      <c r="I257" s="573"/>
      <c r="J257" s="573"/>
      <c r="K257" s="573"/>
      <c r="L257" s="573"/>
      <c r="M257" s="573"/>
      <c r="N257" s="573"/>
      <c r="O257" s="573"/>
      <c r="P257" s="573"/>
      <c r="Q257" s="573"/>
      <c r="R257" s="573"/>
      <c r="S257" s="573"/>
      <c r="T257" s="573"/>
      <c r="U257" s="573"/>
      <c r="V257" s="573"/>
      <c r="W257" s="573"/>
    </row>
    <row r="258" spans="1:38" ht="18" customHeight="1" x14ac:dyDescent="0.4">
      <c r="C258" s="574" t="s">
        <v>509</v>
      </c>
      <c r="D258" s="575"/>
      <c r="E258" s="356"/>
      <c r="F258" s="357"/>
      <c r="G258" s="357"/>
      <c r="H258" s="358"/>
      <c r="I258" s="573"/>
      <c r="J258" s="573"/>
      <c r="K258" s="573"/>
      <c r="L258" s="573"/>
      <c r="M258" s="573"/>
      <c r="N258" s="573"/>
      <c r="O258" s="573"/>
      <c r="P258" s="573"/>
      <c r="Q258" s="573"/>
      <c r="R258" s="573"/>
      <c r="S258" s="573"/>
      <c r="T258" s="573"/>
      <c r="U258" s="573"/>
      <c r="V258" s="573"/>
      <c r="W258" s="573"/>
    </row>
    <row r="259" spans="1:38" ht="18" customHeight="1" x14ac:dyDescent="0.4">
      <c r="C259" s="576"/>
      <c r="D259" s="577"/>
      <c r="E259" s="356"/>
      <c r="F259" s="357"/>
      <c r="G259" s="357"/>
      <c r="H259" s="358"/>
      <c r="I259" s="573"/>
      <c r="J259" s="573"/>
      <c r="K259" s="573"/>
      <c r="L259" s="573"/>
      <c r="M259" s="573"/>
      <c r="N259" s="573"/>
      <c r="O259" s="573"/>
      <c r="P259" s="573"/>
      <c r="Q259" s="573"/>
      <c r="R259" s="573"/>
      <c r="S259" s="573"/>
      <c r="T259" s="573"/>
      <c r="U259" s="573"/>
      <c r="V259" s="573"/>
      <c r="W259" s="573"/>
    </row>
    <row r="260" spans="1:38" ht="18" customHeight="1" x14ac:dyDescent="0.4">
      <c r="C260" s="576"/>
      <c r="D260" s="577"/>
      <c r="E260" s="356"/>
      <c r="F260" s="357"/>
      <c r="G260" s="357"/>
      <c r="H260" s="358"/>
      <c r="I260" s="573"/>
      <c r="J260" s="573"/>
      <c r="K260" s="573"/>
      <c r="L260" s="573"/>
      <c r="M260" s="573"/>
      <c r="N260" s="573"/>
      <c r="O260" s="573"/>
      <c r="P260" s="573"/>
      <c r="Q260" s="573"/>
      <c r="R260" s="573"/>
      <c r="S260" s="573"/>
      <c r="T260" s="573"/>
      <c r="U260" s="573"/>
      <c r="V260" s="573"/>
      <c r="W260" s="573"/>
    </row>
    <row r="261" spans="1:38" ht="18" customHeight="1" x14ac:dyDescent="0.4">
      <c r="C261" s="576"/>
      <c r="D261" s="577"/>
      <c r="E261" s="356"/>
      <c r="F261" s="357"/>
      <c r="G261" s="357"/>
      <c r="H261" s="358"/>
      <c r="I261" s="573"/>
      <c r="J261" s="573"/>
      <c r="K261" s="573"/>
      <c r="L261" s="573"/>
      <c r="M261" s="573"/>
      <c r="N261" s="573"/>
      <c r="O261" s="573"/>
      <c r="P261" s="573"/>
      <c r="Q261" s="573"/>
      <c r="R261" s="573"/>
      <c r="S261" s="573"/>
      <c r="T261" s="573"/>
      <c r="U261" s="573"/>
      <c r="V261" s="573"/>
      <c r="W261" s="573"/>
    </row>
    <row r="262" spans="1:38" ht="18" customHeight="1" x14ac:dyDescent="0.4">
      <c r="C262" s="578"/>
      <c r="D262" s="579"/>
      <c r="E262" s="356"/>
      <c r="F262" s="357"/>
      <c r="G262" s="357"/>
      <c r="H262" s="358"/>
      <c r="I262" s="573"/>
      <c r="J262" s="573"/>
      <c r="K262" s="573"/>
      <c r="L262" s="573"/>
      <c r="M262" s="573"/>
      <c r="N262" s="573"/>
      <c r="O262" s="573"/>
      <c r="P262" s="573"/>
      <c r="Q262" s="573"/>
      <c r="R262" s="573"/>
      <c r="S262" s="573"/>
      <c r="T262" s="573"/>
      <c r="U262" s="573"/>
      <c r="V262" s="573"/>
      <c r="W262" s="573"/>
    </row>
    <row r="263" spans="1:38" ht="18" customHeight="1" x14ac:dyDescent="0.4">
      <c r="C263" s="340" t="s">
        <v>8</v>
      </c>
      <c r="D263" s="341"/>
      <c r="E263" s="341"/>
      <c r="F263" s="341"/>
      <c r="G263" s="341"/>
      <c r="H263" s="342"/>
      <c r="I263" s="555">
        <f>SUM(I257:M262)</f>
        <v>0</v>
      </c>
      <c r="J263" s="555"/>
      <c r="K263" s="555"/>
      <c r="L263" s="555"/>
      <c r="M263" s="555"/>
      <c r="N263" s="555">
        <f>SUM(N257:R262)</f>
        <v>0</v>
      </c>
      <c r="O263" s="555"/>
      <c r="P263" s="555"/>
      <c r="Q263" s="555"/>
      <c r="R263" s="555"/>
      <c r="S263" s="555">
        <f>SUM(S257:W262)</f>
        <v>0</v>
      </c>
      <c r="T263" s="555"/>
      <c r="U263" s="555"/>
      <c r="V263" s="555"/>
      <c r="W263" s="555"/>
    </row>
    <row r="264" spans="1:38" ht="18" customHeight="1" x14ac:dyDescent="0.4">
      <c r="C264" s="316" t="s">
        <v>504</v>
      </c>
      <c r="D264" s="316"/>
      <c r="E264" s="316"/>
      <c r="F264" s="316"/>
      <c r="G264" s="316"/>
      <c r="H264" s="316"/>
      <c r="I264" s="584" t="str">
        <f>IF(ISBLANK(I257),"",(I257-I242)/(N242-I242))</f>
        <v/>
      </c>
      <c r="J264" s="585"/>
      <c r="K264" s="585"/>
      <c r="L264" s="585"/>
      <c r="M264" s="586"/>
      <c r="N264" s="584" t="str">
        <f>IF(ISBLANK(N257),"",(N257-I242)/(N242-I242))</f>
        <v/>
      </c>
      <c r="O264" s="585"/>
      <c r="P264" s="585"/>
      <c r="Q264" s="585"/>
      <c r="R264" s="586"/>
      <c r="S264" s="584" t="str">
        <f>IF(ISBLANK(S257),"",(S257-I242)/(N242-I242))</f>
        <v/>
      </c>
      <c r="T264" s="585"/>
      <c r="U264" s="585"/>
      <c r="V264" s="585"/>
      <c r="W264" s="586"/>
    </row>
    <row r="266" spans="1:38" ht="18" customHeight="1" x14ac:dyDescent="0.4">
      <c r="B266" s="95" t="s">
        <v>432</v>
      </c>
      <c r="C266" s="91" t="s">
        <v>512</v>
      </c>
    </row>
    <row r="267" spans="1:38" ht="9" customHeight="1" x14ac:dyDescent="0.4"/>
    <row r="268" spans="1:38" ht="18" customHeight="1" x14ac:dyDescent="0.4">
      <c r="A268" s="8" t="s">
        <v>478</v>
      </c>
      <c r="AL268" s="97">
        <v>4</v>
      </c>
    </row>
    <row r="269" spans="1:38" ht="8.25" customHeight="1" x14ac:dyDescent="0.4"/>
    <row r="270" spans="1:38" ht="18" customHeight="1" x14ac:dyDescent="0.4">
      <c r="B270" s="542" t="str">
        <f>$B$3</f>
        <v>ステップアップ計画書（ステップアップ実施状況報告書兼事業評価報告書）</v>
      </c>
      <c r="C270" s="542"/>
      <c r="D270" s="542"/>
      <c r="E270" s="542"/>
      <c r="F270" s="542"/>
      <c r="G270" s="542"/>
      <c r="H270" s="542"/>
      <c r="I270" s="542"/>
      <c r="J270" s="542"/>
      <c r="K270" s="542"/>
      <c r="L270" s="542"/>
      <c r="M270" s="542"/>
      <c r="N270" s="542"/>
      <c r="O270" s="542"/>
      <c r="P270" s="542"/>
      <c r="Q270" s="542"/>
      <c r="R270" s="542"/>
      <c r="S270" s="542"/>
      <c r="T270" s="542"/>
    </row>
    <row r="272" spans="1:38" ht="18" customHeight="1" x14ac:dyDescent="0.4">
      <c r="C272" s="316" t="s">
        <v>480</v>
      </c>
      <c r="D272" s="316"/>
      <c r="E272" s="316"/>
      <c r="F272" s="449" t="str">
        <f>'別紙B-1　総括表'!D30</f>
        <v/>
      </c>
      <c r="G272" s="449"/>
      <c r="H272" s="449"/>
      <c r="I272" s="449"/>
      <c r="J272" s="449"/>
      <c r="L272" s="316" t="s">
        <v>481</v>
      </c>
      <c r="M272" s="316"/>
      <c r="N272" s="543">
        <f>'別紙B-1　総括表'!$V$9</f>
        <v>0</v>
      </c>
      <c r="O272" s="543"/>
      <c r="P272" s="543"/>
      <c r="Q272" s="543"/>
    </row>
    <row r="274" spans="2:36" ht="18" customHeight="1" x14ac:dyDescent="0.4">
      <c r="B274" s="91" t="s">
        <v>482</v>
      </c>
    </row>
    <row r="275" spans="2:36" ht="12.75" customHeight="1" x14ac:dyDescent="0.4"/>
    <row r="276" spans="2:36" ht="18" customHeight="1" x14ac:dyDescent="0.4">
      <c r="C276" s="91" t="s">
        <v>483</v>
      </c>
    </row>
    <row r="277" spans="2:36" ht="18" customHeight="1" x14ac:dyDescent="0.4">
      <c r="C277" s="316" t="s">
        <v>172</v>
      </c>
      <c r="D277" s="316"/>
      <c r="E277" s="316"/>
      <c r="F277" s="316"/>
      <c r="G277" s="316"/>
      <c r="H277" s="316"/>
      <c r="I277" s="321" t="s">
        <v>484</v>
      </c>
      <c r="J277" s="321"/>
      <c r="K277" s="321"/>
      <c r="L277" s="321"/>
      <c r="M277" s="321"/>
      <c r="N277" s="321"/>
      <c r="O277" s="321"/>
      <c r="P277" s="321" t="s">
        <v>485</v>
      </c>
      <c r="Q277" s="321"/>
      <c r="R277" s="321"/>
      <c r="S277" s="321"/>
      <c r="T277" s="321"/>
      <c r="U277" s="321"/>
      <c r="V277" s="321"/>
      <c r="W277" s="321" t="s">
        <v>486</v>
      </c>
      <c r="X277" s="321"/>
      <c r="Y277" s="321"/>
      <c r="Z277" s="321"/>
      <c r="AA277" s="321"/>
      <c r="AB277" s="321"/>
      <c r="AC277" s="321"/>
      <c r="AD277" s="316" t="s">
        <v>487</v>
      </c>
      <c r="AE277" s="316"/>
      <c r="AF277" s="316"/>
      <c r="AG277" s="316"/>
      <c r="AH277" s="316"/>
      <c r="AI277" s="316"/>
      <c r="AJ277" s="316"/>
    </row>
    <row r="278" spans="2:36" ht="18" customHeight="1" x14ac:dyDescent="0.4">
      <c r="C278" s="316"/>
      <c r="D278" s="316"/>
      <c r="E278" s="316"/>
      <c r="F278" s="316"/>
      <c r="G278" s="316"/>
      <c r="H278" s="316"/>
      <c r="I278" s="329" t="s">
        <v>488</v>
      </c>
      <c r="J278" s="329"/>
      <c r="K278" s="329"/>
      <c r="L278" s="329" t="s">
        <v>489</v>
      </c>
      <c r="M278" s="329"/>
      <c r="N278" s="329"/>
      <c r="O278" s="329"/>
      <c r="P278" s="329" t="s">
        <v>488</v>
      </c>
      <c r="Q278" s="329"/>
      <c r="R278" s="329"/>
      <c r="S278" s="329" t="s">
        <v>489</v>
      </c>
      <c r="T278" s="329"/>
      <c r="U278" s="329"/>
      <c r="V278" s="329"/>
      <c r="W278" s="329" t="s">
        <v>488</v>
      </c>
      <c r="X278" s="329"/>
      <c r="Y278" s="329"/>
      <c r="Z278" s="329" t="s">
        <v>489</v>
      </c>
      <c r="AA278" s="329"/>
      <c r="AB278" s="329"/>
      <c r="AC278" s="329"/>
      <c r="AD278" s="329" t="s">
        <v>488</v>
      </c>
      <c r="AE278" s="329"/>
      <c r="AF278" s="329"/>
      <c r="AG278" s="329" t="s">
        <v>489</v>
      </c>
      <c r="AH278" s="329"/>
      <c r="AI278" s="329"/>
      <c r="AJ278" s="329"/>
    </row>
    <row r="279" spans="2:36" ht="18" customHeight="1" x14ac:dyDescent="0.4">
      <c r="C279" s="316" t="s">
        <v>490</v>
      </c>
      <c r="D279" s="316"/>
      <c r="E279" s="448">
        <f>N272</f>
        <v>0</v>
      </c>
      <c r="F279" s="448"/>
      <c r="G279" s="448"/>
      <c r="H279" s="448"/>
      <c r="I279" s="544"/>
      <c r="J279" s="544"/>
      <c r="K279" s="544"/>
      <c r="L279" s="544"/>
      <c r="M279" s="544"/>
      <c r="N279" s="544"/>
      <c r="O279" s="544"/>
      <c r="P279" s="544"/>
      <c r="Q279" s="544"/>
      <c r="R279" s="544"/>
      <c r="S279" s="544"/>
      <c r="T279" s="544"/>
      <c r="U279" s="544"/>
      <c r="V279" s="544"/>
      <c r="W279" s="544"/>
      <c r="X279" s="544"/>
      <c r="Y279" s="544"/>
      <c r="Z279" s="544"/>
      <c r="AA279" s="544"/>
      <c r="AB279" s="544"/>
      <c r="AC279" s="544"/>
      <c r="AD279" s="545" t="str">
        <f>IF(ISBLANK(I279),"",AVERAGE(I279,P279,W279))</f>
        <v/>
      </c>
      <c r="AE279" s="545"/>
      <c r="AF279" s="545"/>
      <c r="AG279" s="545" t="str">
        <f>IF(ISBLANK(L279),"",AVERAGE(L279,S279,Z279))</f>
        <v/>
      </c>
      <c r="AH279" s="545"/>
      <c r="AI279" s="545"/>
      <c r="AJ279" s="545"/>
    </row>
    <row r="280" spans="2:36" ht="18" customHeight="1" x14ac:dyDescent="0.4">
      <c r="C280" s="448" t="s">
        <v>491</v>
      </c>
      <c r="D280" s="448"/>
      <c r="E280" s="356"/>
      <c r="F280" s="357"/>
      <c r="G280" s="357"/>
      <c r="H280" s="358"/>
      <c r="I280" s="544"/>
      <c r="J280" s="544"/>
      <c r="K280" s="544"/>
      <c r="L280" s="544"/>
      <c r="M280" s="544"/>
      <c r="N280" s="544"/>
      <c r="O280" s="544"/>
      <c r="P280" s="544"/>
      <c r="Q280" s="544"/>
      <c r="R280" s="544"/>
      <c r="S280" s="544"/>
      <c r="T280" s="544"/>
      <c r="U280" s="544"/>
      <c r="V280" s="544"/>
      <c r="W280" s="544"/>
      <c r="X280" s="544"/>
      <c r="Y280" s="544"/>
      <c r="Z280" s="544"/>
      <c r="AA280" s="544"/>
      <c r="AB280" s="544"/>
      <c r="AC280" s="544"/>
      <c r="AD280" s="545" t="str">
        <f>IF(ISBLANK(I280),"",AVERAGE(I280,P280,W280))</f>
        <v/>
      </c>
      <c r="AE280" s="545"/>
      <c r="AF280" s="545"/>
      <c r="AG280" s="545" t="str">
        <f>IF(ISBLANK(L280),"",AVERAGE(L280,S280,Z280))</f>
        <v/>
      </c>
      <c r="AH280" s="545"/>
      <c r="AI280" s="545"/>
      <c r="AJ280" s="545"/>
    </row>
    <row r="281" spans="2:36" ht="18" customHeight="1" x14ac:dyDescent="0.4">
      <c r="C281" s="448"/>
      <c r="D281" s="448"/>
      <c r="E281" s="356"/>
      <c r="F281" s="357"/>
      <c r="G281" s="357"/>
      <c r="H281" s="358"/>
      <c r="I281" s="544"/>
      <c r="J281" s="544"/>
      <c r="K281" s="544"/>
      <c r="L281" s="544"/>
      <c r="M281" s="544"/>
      <c r="N281" s="544"/>
      <c r="O281" s="544"/>
      <c r="P281" s="544"/>
      <c r="Q281" s="544"/>
      <c r="R281" s="544"/>
      <c r="S281" s="544"/>
      <c r="T281" s="544"/>
      <c r="U281" s="544"/>
      <c r="V281" s="544"/>
      <c r="W281" s="544"/>
      <c r="X281" s="544"/>
      <c r="Y281" s="544"/>
      <c r="Z281" s="544"/>
      <c r="AA281" s="544"/>
      <c r="AB281" s="544"/>
      <c r="AC281" s="544"/>
      <c r="AD281" s="545" t="str">
        <f t="shared" ref="AD281:AD286" si="34">IF(ISBLANK(I281),"",AVERAGE(I281,P281,W281))</f>
        <v/>
      </c>
      <c r="AE281" s="545"/>
      <c r="AF281" s="545"/>
      <c r="AG281" s="545" t="str">
        <f t="shared" ref="AG281:AG282" si="35">IF(ISBLANK(L281),"",AVERAGE(L281,S281,Z281))</f>
        <v/>
      </c>
      <c r="AH281" s="545"/>
      <c r="AI281" s="545"/>
      <c r="AJ281" s="545"/>
    </row>
    <row r="282" spans="2:36" ht="18" customHeight="1" x14ac:dyDescent="0.4">
      <c r="C282" s="448"/>
      <c r="D282" s="448"/>
      <c r="E282" s="356"/>
      <c r="F282" s="357"/>
      <c r="G282" s="357"/>
      <c r="H282" s="358"/>
      <c r="I282" s="544"/>
      <c r="J282" s="544"/>
      <c r="K282" s="544"/>
      <c r="L282" s="544"/>
      <c r="M282" s="544"/>
      <c r="N282" s="544"/>
      <c r="O282" s="544"/>
      <c r="P282" s="544"/>
      <c r="Q282" s="544"/>
      <c r="R282" s="544"/>
      <c r="S282" s="544"/>
      <c r="T282" s="544"/>
      <c r="U282" s="544"/>
      <c r="V282" s="544"/>
      <c r="W282" s="544"/>
      <c r="X282" s="544"/>
      <c r="Y282" s="544"/>
      <c r="Z282" s="544"/>
      <c r="AA282" s="544"/>
      <c r="AB282" s="544"/>
      <c r="AC282" s="544"/>
      <c r="AD282" s="545" t="str">
        <f t="shared" si="34"/>
        <v/>
      </c>
      <c r="AE282" s="545"/>
      <c r="AF282" s="545"/>
      <c r="AG282" s="545" t="str">
        <f t="shared" si="35"/>
        <v/>
      </c>
      <c r="AH282" s="545"/>
      <c r="AI282" s="545"/>
      <c r="AJ282" s="545"/>
    </row>
    <row r="283" spans="2:36" ht="18" customHeight="1" x14ac:dyDescent="0.4">
      <c r="C283" s="448"/>
      <c r="D283" s="448"/>
      <c r="E283" s="356"/>
      <c r="F283" s="357"/>
      <c r="G283" s="357"/>
      <c r="H283" s="358"/>
      <c r="I283" s="544"/>
      <c r="J283" s="544"/>
      <c r="K283" s="544"/>
      <c r="L283" s="544"/>
      <c r="M283" s="544"/>
      <c r="N283" s="544"/>
      <c r="O283" s="544"/>
      <c r="P283" s="544"/>
      <c r="Q283" s="544"/>
      <c r="R283" s="544"/>
      <c r="S283" s="544"/>
      <c r="T283" s="544"/>
      <c r="U283" s="544"/>
      <c r="V283" s="544"/>
      <c r="W283" s="544"/>
      <c r="X283" s="544"/>
      <c r="Y283" s="544"/>
      <c r="Z283" s="544"/>
      <c r="AA283" s="544"/>
      <c r="AB283" s="544"/>
      <c r="AC283" s="544"/>
      <c r="AD283" s="545" t="str">
        <f t="shared" si="34"/>
        <v/>
      </c>
      <c r="AE283" s="545"/>
      <c r="AF283" s="545"/>
      <c r="AG283" s="545" t="str">
        <f>IF(ISBLANK(L283),"",AVERAGE(L283,S283,Z283))</f>
        <v/>
      </c>
      <c r="AH283" s="545"/>
      <c r="AI283" s="545"/>
      <c r="AJ283" s="545"/>
    </row>
    <row r="284" spans="2:36" ht="18" customHeight="1" x14ac:dyDescent="0.4">
      <c r="C284" s="448"/>
      <c r="D284" s="448"/>
      <c r="E284" s="356"/>
      <c r="F284" s="357"/>
      <c r="G284" s="357"/>
      <c r="H284" s="358"/>
      <c r="I284" s="544"/>
      <c r="J284" s="544"/>
      <c r="K284" s="544"/>
      <c r="L284" s="544"/>
      <c r="M284" s="544"/>
      <c r="N284" s="544"/>
      <c r="O284" s="544"/>
      <c r="P284" s="544"/>
      <c r="Q284" s="544"/>
      <c r="R284" s="544"/>
      <c r="S284" s="544"/>
      <c r="T284" s="544"/>
      <c r="U284" s="544"/>
      <c r="V284" s="544"/>
      <c r="W284" s="544"/>
      <c r="X284" s="544"/>
      <c r="Y284" s="544"/>
      <c r="Z284" s="544"/>
      <c r="AA284" s="544"/>
      <c r="AB284" s="544"/>
      <c r="AC284" s="544"/>
      <c r="AD284" s="545" t="str">
        <f t="shared" si="34"/>
        <v/>
      </c>
      <c r="AE284" s="545"/>
      <c r="AF284" s="545"/>
      <c r="AG284" s="545" t="str">
        <f t="shared" ref="AG284:AG286" si="36">IF(ISBLANK(L284),"",AVERAGE(L284,S284,Z284))</f>
        <v/>
      </c>
      <c r="AH284" s="545"/>
      <c r="AI284" s="545"/>
      <c r="AJ284" s="545"/>
    </row>
    <row r="285" spans="2:36" ht="18" customHeight="1" x14ac:dyDescent="0.4">
      <c r="C285" s="448"/>
      <c r="D285" s="448"/>
      <c r="E285" s="356"/>
      <c r="F285" s="357"/>
      <c r="G285" s="357"/>
      <c r="H285" s="358"/>
      <c r="I285" s="544"/>
      <c r="J285" s="544"/>
      <c r="K285" s="544"/>
      <c r="L285" s="544"/>
      <c r="M285" s="544"/>
      <c r="N285" s="544"/>
      <c r="O285" s="544"/>
      <c r="P285" s="544"/>
      <c r="Q285" s="544"/>
      <c r="R285" s="544"/>
      <c r="S285" s="544"/>
      <c r="T285" s="544"/>
      <c r="U285" s="544"/>
      <c r="V285" s="544"/>
      <c r="W285" s="544"/>
      <c r="X285" s="544"/>
      <c r="Y285" s="544"/>
      <c r="Z285" s="544"/>
      <c r="AA285" s="544"/>
      <c r="AB285" s="544"/>
      <c r="AC285" s="544"/>
      <c r="AD285" s="545" t="str">
        <f t="shared" si="34"/>
        <v/>
      </c>
      <c r="AE285" s="545"/>
      <c r="AF285" s="545"/>
      <c r="AG285" s="545" t="str">
        <f t="shared" si="36"/>
        <v/>
      </c>
      <c r="AH285" s="545"/>
      <c r="AI285" s="545"/>
      <c r="AJ285" s="545"/>
    </row>
    <row r="286" spans="2:36" ht="18" customHeight="1" x14ac:dyDescent="0.4">
      <c r="C286" s="448"/>
      <c r="D286" s="448"/>
      <c r="E286" s="356"/>
      <c r="F286" s="357"/>
      <c r="G286" s="357"/>
      <c r="H286" s="358"/>
      <c r="I286" s="544"/>
      <c r="J286" s="544"/>
      <c r="K286" s="544"/>
      <c r="L286" s="544"/>
      <c r="M286" s="544"/>
      <c r="N286" s="544"/>
      <c r="O286" s="544"/>
      <c r="P286" s="544"/>
      <c r="Q286" s="544"/>
      <c r="R286" s="544"/>
      <c r="S286" s="544"/>
      <c r="T286" s="544"/>
      <c r="U286" s="544"/>
      <c r="V286" s="544"/>
      <c r="W286" s="544"/>
      <c r="X286" s="544"/>
      <c r="Y286" s="544"/>
      <c r="Z286" s="544"/>
      <c r="AA286" s="544"/>
      <c r="AB286" s="544"/>
      <c r="AC286" s="544"/>
      <c r="AD286" s="545" t="str">
        <f t="shared" si="34"/>
        <v/>
      </c>
      <c r="AE286" s="545"/>
      <c r="AF286" s="545"/>
      <c r="AG286" s="545" t="str">
        <f t="shared" si="36"/>
        <v/>
      </c>
      <c r="AH286" s="545"/>
      <c r="AI286" s="545"/>
      <c r="AJ286" s="545"/>
    </row>
    <row r="287" spans="2:36" ht="18" customHeight="1" x14ac:dyDescent="0.4">
      <c r="C287" s="340" t="s">
        <v>8</v>
      </c>
      <c r="D287" s="341"/>
      <c r="E287" s="341"/>
      <c r="F287" s="341"/>
      <c r="G287" s="341"/>
      <c r="H287" s="342"/>
      <c r="I287" s="555">
        <f>SUM(I279:K286)</f>
        <v>0</v>
      </c>
      <c r="J287" s="555"/>
      <c r="K287" s="555"/>
      <c r="L287" s="555">
        <f>SUM(L279:O286)</f>
        <v>0</v>
      </c>
      <c r="M287" s="555"/>
      <c r="N287" s="555"/>
      <c r="O287" s="555"/>
      <c r="P287" s="555">
        <f>SUM(P279:R286)</f>
        <v>0</v>
      </c>
      <c r="Q287" s="555"/>
      <c r="R287" s="555"/>
      <c r="S287" s="555">
        <f>SUM(S279:V286)</f>
        <v>0</v>
      </c>
      <c r="T287" s="555"/>
      <c r="U287" s="555"/>
      <c r="V287" s="555"/>
      <c r="W287" s="555">
        <f>SUM(W279:Y286)</f>
        <v>0</v>
      </c>
      <c r="X287" s="555"/>
      <c r="Y287" s="555"/>
      <c r="Z287" s="555">
        <f>SUM(Z279:AC286)</f>
        <v>0</v>
      </c>
      <c r="AA287" s="555"/>
      <c r="AB287" s="555"/>
      <c r="AC287" s="555"/>
      <c r="AD287" s="555">
        <f>SUM(AD279:AF286)</f>
        <v>0</v>
      </c>
      <c r="AE287" s="555"/>
      <c r="AF287" s="555"/>
      <c r="AG287" s="555">
        <f>SUM(AG279:AJ286)</f>
        <v>0</v>
      </c>
      <c r="AH287" s="555"/>
      <c r="AI287" s="555"/>
      <c r="AJ287" s="555"/>
    </row>
    <row r="288" spans="2:36" ht="18" hidden="1" customHeight="1" x14ac:dyDescent="0.4">
      <c r="AD288" s="556" t="s">
        <v>492</v>
      </c>
      <c r="AE288" s="557"/>
      <c r="AF288" s="557"/>
      <c r="AG288" s="560" t="str">
        <f>IF(ISBLANK(L279),"",IF(AG287&gt;=100000000,"佐賀さいこうモデル",IF(AG287&gt;=40000000,"発展モデル","標準モデル")))</f>
        <v/>
      </c>
      <c r="AH288" s="560"/>
      <c r="AI288" s="560"/>
      <c r="AJ288" s="561"/>
    </row>
    <row r="289" spans="3:36" ht="18" hidden="1" customHeight="1" x14ac:dyDescent="0.4">
      <c r="AD289" s="558"/>
      <c r="AE289" s="559"/>
      <c r="AF289" s="559"/>
      <c r="AG289" s="562"/>
      <c r="AH289" s="562"/>
      <c r="AI289" s="562"/>
      <c r="AJ289" s="563"/>
    </row>
    <row r="290" spans="3:36" ht="12" customHeight="1" x14ac:dyDescent="0.4"/>
    <row r="291" spans="3:36" ht="18" customHeight="1" x14ac:dyDescent="0.4">
      <c r="C291" s="91" t="s">
        <v>493</v>
      </c>
    </row>
    <row r="292" spans="3:36" ht="18" customHeight="1" x14ac:dyDescent="0.4">
      <c r="C292" s="316" t="s">
        <v>172</v>
      </c>
      <c r="D292" s="316"/>
      <c r="E292" s="316"/>
      <c r="F292" s="316"/>
      <c r="G292" s="316"/>
      <c r="H292" s="316"/>
      <c r="I292" s="316" t="s">
        <v>494</v>
      </c>
      <c r="J292" s="316"/>
      <c r="K292" s="316"/>
      <c r="L292" s="316"/>
      <c r="M292" s="316"/>
      <c r="N292" s="316"/>
      <c r="O292" s="316"/>
      <c r="P292" s="316" t="s">
        <v>495</v>
      </c>
      <c r="Q292" s="316"/>
      <c r="R292" s="316"/>
      <c r="S292" s="316"/>
      <c r="T292" s="316"/>
      <c r="U292" s="316"/>
      <c r="V292" s="316"/>
    </row>
    <row r="293" spans="3:36" ht="18" customHeight="1" x14ac:dyDescent="0.4">
      <c r="C293" s="316"/>
      <c r="D293" s="316"/>
      <c r="E293" s="316"/>
      <c r="F293" s="316"/>
      <c r="G293" s="316"/>
      <c r="H293" s="316"/>
      <c r="I293" s="329" t="s">
        <v>488</v>
      </c>
      <c r="J293" s="329"/>
      <c r="K293" s="329"/>
      <c r="L293" s="329" t="s">
        <v>489</v>
      </c>
      <c r="M293" s="329"/>
      <c r="N293" s="329"/>
      <c r="O293" s="329"/>
      <c r="P293" s="329" t="s">
        <v>488</v>
      </c>
      <c r="Q293" s="329"/>
      <c r="R293" s="329"/>
      <c r="S293" s="329" t="s">
        <v>489</v>
      </c>
      <c r="T293" s="329"/>
      <c r="U293" s="329"/>
      <c r="V293" s="329"/>
    </row>
    <row r="294" spans="3:36" ht="18" customHeight="1" x14ac:dyDescent="0.4">
      <c r="C294" s="316" t="s">
        <v>490</v>
      </c>
      <c r="D294" s="316"/>
      <c r="E294" s="546">
        <f>N272</f>
        <v>0</v>
      </c>
      <c r="F294" s="547"/>
      <c r="G294" s="547"/>
      <c r="H294" s="548"/>
      <c r="I294" s="549">
        <f t="shared" ref="I294:I301" si="37">W279</f>
        <v>0</v>
      </c>
      <c r="J294" s="550"/>
      <c r="K294" s="551"/>
      <c r="L294" s="552" t="str">
        <f t="shared" ref="L294:L301" si="38">AG279</f>
        <v/>
      </c>
      <c r="M294" s="552"/>
      <c r="N294" s="552"/>
      <c r="O294" s="552"/>
      <c r="P294" s="553"/>
      <c r="Q294" s="553"/>
      <c r="R294" s="553"/>
      <c r="S294" s="554" t="str">
        <f t="shared" ref="S294:S298" si="39">IF(ISBLANK(P294),"",L294/I294*P294)</f>
        <v/>
      </c>
      <c r="T294" s="554"/>
      <c r="U294" s="554"/>
      <c r="V294" s="554"/>
    </row>
    <row r="295" spans="3:36" ht="18" customHeight="1" x14ac:dyDescent="0.4">
      <c r="C295" s="448" t="s">
        <v>491</v>
      </c>
      <c r="D295" s="448"/>
      <c r="E295" s="546">
        <f t="shared" ref="E295:E301" si="40">E280</f>
        <v>0</v>
      </c>
      <c r="F295" s="547"/>
      <c r="G295" s="547"/>
      <c r="H295" s="548"/>
      <c r="I295" s="549">
        <f t="shared" si="37"/>
        <v>0</v>
      </c>
      <c r="J295" s="550"/>
      <c r="K295" s="551"/>
      <c r="L295" s="552" t="str">
        <f t="shared" si="38"/>
        <v/>
      </c>
      <c r="M295" s="552"/>
      <c r="N295" s="552"/>
      <c r="O295" s="552"/>
      <c r="P295" s="564"/>
      <c r="Q295" s="564"/>
      <c r="R295" s="564"/>
      <c r="S295" s="554" t="str">
        <f t="shared" si="39"/>
        <v/>
      </c>
      <c r="T295" s="554"/>
      <c r="U295" s="554"/>
      <c r="V295" s="554"/>
    </row>
    <row r="296" spans="3:36" ht="18" customHeight="1" x14ac:dyDescent="0.4">
      <c r="C296" s="448"/>
      <c r="D296" s="448"/>
      <c r="E296" s="546">
        <f t="shared" si="40"/>
        <v>0</v>
      </c>
      <c r="F296" s="547"/>
      <c r="G296" s="547"/>
      <c r="H296" s="548"/>
      <c r="I296" s="549">
        <f t="shared" si="37"/>
        <v>0</v>
      </c>
      <c r="J296" s="550"/>
      <c r="K296" s="551"/>
      <c r="L296" s="552" t="str">
        <f t="shared" si="38"/>
        <v/>
      </c>
      <c r="M296" s="552"/>
      <c r="N296" s="552"/>
      <c r="O296" s="552"/>
      <c r="P296" s="564"/>
      <c r="Q296" s="564"/>
      <c r="R296" s="564"/>
      <c r="S296" s="554" t="str">
        <f t="shared" si="39"/>
        <v/>
      </c>
      <c r="T296" s="554"/>
      <c r="U296" s="554"/>
      <c r="V296" s="554"/>
    </row>
    <row r="297" spans="3:36" ht="18" customHeight="1" x14ac:dyDescent="0.4">
      <c r="C297" s="448"/>
      <c r="D297" s="448"/>
      <c r="E297" s="546">
        <f t="shared" si="40"/>
        <v>0</v>
      </c>
      <c r="F297" s="547"/>
      <c r="G297" s="547"/>
      <c r="H297" s="548"/>
      <c r="I297" s="549">
        <f t="shared" si="37"/>
        <v>0</v>
      </c>
      <c r="J297" s="550"/>
      <c r="K297" s="551"/>
      <c r="L297" s="552" t="str">
        <f t="shared" si="38"/>
        <v/>
      </c>
      <c r="M297" s="552"/>
      <c r="N297" s="552"/>
      <c r="O297" s="552"/>
      <c r="P297" s="564"/>
      <c r="Q297" s="564"/>
      <c r="R297" s="564"/>
      <c r="S297" s="554" t="str">
        <f t="shared" si="39"/>
        <v/>
      </c>
      <c r="T297" s="554"/>
      <c r="U297" s="554"/>
      <c r="V297" s="554"/>
    </row>
    <row r="298" spans="3:36" ht="18" customHeight="1" x14ac:dyDescent="0.4">
      <c r="C298" s="448"/>
      <c r="D298" s="448"/>
      <c r="E298" s="546">
        <f t="shared" si="40"/>
        <v>0</v>
      </c>
      <c r="F298" s="547"/>
      <c r="G298" s="547"/>
      <c r="H298" s="548"/>
      <c r="I298" s="549">
        <f t="shared" si="37"/>
        <v>0</v>
      </c>
      <c r="J298" s="550"/>
      <c r="K298" s="551"/>
      <c r="L298" s="552" t="str">
        <f t="shared" si="38"/>
        <v/>
      </c>
      <c r="M298" s="552"/>
      <c r="N298" s="552"/>
      <c r="O298" s="552"/>
      <c r="P298" s="564"/>
      <c r="Q298" s="564"/>
      <c r="R298" s="564"/>
      <c r="S298" s="554" t="str">
        <f t="shared" si="39"/>
        <v/>
      </c>
      <c r="T298" s="554"/>
      <c r="U298" s="554"/>
      <c r="V298" s="554"/>
    </row>
    <row r="299" spans="3:36" ht="18" customHeight="1" x14ac:dyDescent="0.4">
      <c r="C299" s="448"/>
      <c r="D299" s="448"/>
      <c r="E299" s="546">
        <f t="shared" si="40"/>
        <v>0</v>
      </c>
      <c r="F299" s="547"/>
      <c r="G299" s="547"/>
      <c r="H299" s="548"/>
      <c r="I299" s="549">
        <f t="shared" si="37"/>
        <v>0</v>
      </c>
      <c r="J299" s="550"/>
      <c r="K299" s="551"/>
      <c r="L299" s="552" t="str">
        <f t="shared" si="38"/>
        <v/>
      </c>
      <c r="M299" s="552"/>
      <c r="N299" s="552"/>
      <c r="O299" s="552"/>
      <c r="P299" s="564"/>
      <c r="Q299" s="564"/>
      <c r="R299" s="564"/>
      <c r="S299" s="554" t="str">
        <f>IF(ISBLANK(P299),"",L299/I299*P299)</f>
        <v/>
      </c>
      <c r="T299" s="554"/>
      <c r="U299" s="554"/>
      <c r="V299" s="554"/>
    </row>
    <row r="300" spans="3:36" ht="18" customHeight="1" x14ac:dyDescent="0.4">
      <c r="C300" s="448"/>
      <c r="D300" s="448"/>
      <c r="E300" s="546">
        <f t="shared" si="40"/>
        <v>0</v>
      </c>
      <c r="F300" s="547"/>
      <c r="G300" s="547"/>
      <c r="H300" s="548"/>
      <c r="I300" s="549">
        <f t="shared" si="37"/>
        <v>0</v>
      </c>
      <c r="J300" s="550"/>
      <c r="K300" s="551"/>
      <c r="L300" s="552" t="str">
        <f t="shared" si="38"/>
        <v/>
      </c>
      <c r="M300" s="552"/>
      <c r="N300" s="552"/>
      <c r="O300" s="552"/>
      <c r="P300" s="564"/>
      <c r="Q300" s="564"/>
      <c r="R300" s="564"/>
      <c r="S300" s="554" t="str">
        <f t="shared" ref="S300:S301" si="41">IF(ISBLANK(P300),"",L300/I300*P300)</f>
        <v/>
      </c>
      <c r="T300" s="554"/>
      <c r="U300" s="554"/>
      <c r="V300" s="554"/>
    </row>
    <row r="301" spans="3:36" ht="18" customHeight="1" x14ac:dyDescent="0.4">
      <c r="C301" s="448"/>
      <c r="D301" s="448"/>
      <c r="E301" s="546">
        <f t="shared" si="40"/>
        <v>0</v>
      </c>
      <c r="F301" s="547"/>
      <c r="G301" s="547"/>
      <c r="H301" s="548"/>
      <c r="I301" s="549">
        <f t="shared" si="37"/>
        <v>0</v>
      </c>
      <c r="J301" s="550"/>
      <c r="K301" s="551"/>
      <c r="L301" s="552" t="str">
        <f t="shared" si="38"/>
        <v/>
      </c>
      <c r="M301" s="552"/>
      <c r="N301" s="552"/>
      <c r="O301" s="552"/>
      <c r="P301" s="564"/>
      <c r="Q301" s="564"/>
      <c r="R301" s="564"/>
      <c r="S301" s="554" t="str">
        <f t="shared" si="41"/>
        <v/>
      </c>
      <c r="T301" s="554"/>
      <c r="U301" s="554"/>
      <c r="V301" s="554"/>
    </row>
    <row r="302" spans="3:36" ht="18" customHeight="1" x14ac:dyDescent="0.4">
      <c r="C302" s="340" t="s">
        <v>8</v>
      </c>
      <c r="D302" s="341"/>
      <c r="E302" s="341"/>
      <c r="F302" s="341"/>
      <c r="G302" s="341"/>
      <c r="H302" s="342"/>
      <c r="I302" s="555">
        <f>SUM(I294:K301)</f>
        <v>0</v>
      </c>
      <c r="J302" s="555"/>
      <c r="K302" s="555"/>
      <c r="L302" s="555">
        <f>SUM(L294:O301)</f>
        <v>0</v>
      </c>
      <c r="M302" s="555"/>
      <c r="N302" s="555"/>
      <c r="O302" s="555"/>
      <c r="P302" s="555">
        <f>SUM(P294:R301)</f>
        <v>0</v>
      </c>
      <c r="Q302" s="555"/>
      <c r="R302" s="555"/>
      <c r="S302" s="555">
        <f>SUM(S294:V301)</f>
        <v>0</v>
      </c>
      <c r="T302" s="555"/>
      <c r="U302" s="555"/>
      <c r="V302" s="555"/>
    </row>
    <row r="303" spans="3:36" ht="18" hidden="1" customHeight="1" x14ac:dyDescent="0.4">
      <c r="I303" s="565" t="s">
        <v>492</v>
      </c>
      <c r="J303" s="566"/>
      <c r="K303" s="566"/>
      <c r="L303" s="567" t="str">
        <f>IF(ISBLANK(L279),"",IF(L302&gt;=100000000,"佐賀さいこうモデル",IF(L302&gt;=40000000,"発展モデル","標準モデル")))</f>
        <v/>
      </c>
      <c r="M303" s="567"/>
      <c r="N303" s="567"/>
      <c r="O303" s="568"/>
      <c r="P303" s="556" t="s">
        <v>492</v>
      </c>
      <c r="Q303" s="557"/>
      <c r="R303" s="557"/>
      <c r="S303" s="560" t="str">
        <f>IF(ISBLANK(P294),"",IF(S302&gt;=100000000,"佐賀さいこうモデル",IF(S302&gt;=40000000,"発展モデル","標準モデル")))</f>
        <v/>
      </c>
      <c r="T303" s="560"/>
      <c r="U303" s="560"/>
      <c r="V303" s="561"/>
    </row>
    <row r="304" spans="3:36" ht="18" hidden="1" customHeight="1" x14ac:dyDescent="0.4">
      <c r="I304" s="558"/>
      <c r="J304" s="559"/>
      <c r="K304" s="559"/>
      <c r="L304" s="562"/>
      <c r="M304" s="562"/>
      <c r="N304" s="562"/>
      <c r="O304" s="563"/>
      <c r="P304" s="558"/>
      <c r="Q304" s="559"/>
      <c r="R304" s="559"/>
      <c r="S304" s="562"/>
      <c r="T304" s="562"/>
      <c r="U304" s="562"/>
      <c r="V304" s="563"/>
    </row>
    <row r="305" spans="3:29" ht="18" customHeight="1" x14ac:dyDescent="0.4">
      <c r="C305" s="95" t="s">
        <v>432</v>
      </c>
      <c r="D305" s="91" t="s">
        <v>496</v>
      </c>
      <c r="I305" s="95"/>
      <c r="J305" s="95"/>
      <c r="K305" s="95"/>
      <c r="L305" s="96"/>
      <c r="M305" s="96"/>
      <c r="N305" s="96"/>
      <c r="O305" s="96"/>
      <c r="P305" s="95"/>
      <c r="Q305" s="95"/>
      <c r="R305" s="95"/>
      <c r="S305" s="96"/>
      <c r="T305" s="96"/>
      <c r="U305" s="96"/>
      <c r="V305" s="96"/>
    </row>
    <row r="307" spans="3:29" ht="18" customHeight="1" x14ac:dyDescent="0.4">
      <c r="C307" s="448" t="s">
        <v>497</v>
      </c>
      <c r="D307" s="448"/>
      <c r="E307" s="448"/>
      <c r="F307" s="448"/>
      <c r="G307" s="448"/>
      <c r="H307" s="448"/>
      <c r="I307" s="353"/>
      <c r="J307" s="353"/>
      <c r="K307" s="353"/>
      <c r="L307" s="353"/>
      <c r="M307" s="353"/>
      <c r="N307" s="353"/>
      <c r="O307" s="353"/>
      <c r="P307" s="353"/>
      <c r="Q307" s="353"/>
      <c r="R307" s="353"/>
      <c r="S307" s="353"/>
      <c r="T307" s="353"/>
      <c r="U307" s="353"/>
      <c r="V307" s="353"/>
      <c r="W307" s="353"/>
      <c r="X307" s="353"/>
      <c r="Y307" s="353"/>
      <c r="Z307" s="353"/>
      <c r="AA307" s="353"/>
      <c r="AB307" s="353"/>
      <c r="AC307" s="353"/>
    </row>
    <row r="308" spans="3:29" ht="18" customHeight="1" x14ac:dyDescent="0.4">
      <c r="C308" s="448"/>
      <c r="D308" s="448"/>
      <c r="E308" s="448"/>
      <c r="F308" s="448"/>
      <c r="G308" s="448"/>
      <c r="H308" s="448"/>
      <c r="I308" s="353"/>
      <c r="J308" s="353"/>
      <c r="K308" s="353"/>
      <c r="L308" s="353"/>
      <c r="M308" s="353"/>
      <c r="N308" s="353"/>
      <c r="O308" s="353"/>
      <c r="P308" s="353"/>
      <c r="Q308" s="353"/>
      <c r="R308" s="353"/>
      <c r="S308" s="353"/>
      <c r="T308" s="353"/>
      <c r="U308" s="353"/>
      <c r="V308" s="353"/>
      <c r="W308" s="353"/>
      <c r="X308" s="353"/>
      <c r="Y308" s="353"/>
      <c r="Z308" s="353"/>
      <c r="AA308" s="353"/>
      <c r="AB308" s="353"/>
      <c r="AC308" s="353"/>
    </row>
    <row r="309" spans="3:29" ht="18" customHeight="1" x14ac:dyDescent="0.4">
      <c r="C309" s="95" t="s">
        <v>498</v>
      </c>
      <c r="D309" s="91" t="s">
        <v>499</v>
      </c>
    </row>
    <row r="310" spans="3:29" ht="12" customHeight="1" x14ac:dyDescent="0.4"/>
    <row r="311" spans="3:29" ht="18" customHeight="1" x14ac:dyDescent="0.4">
      <c r="C311" s="91" t="s">
        <v>500</v>
      </c>
    </row>
    <row r="312" spans="3:29" ht="18" customHeight="1" x14ac:dyDescent="0.4">
      <c r="C312" s="316" t="s">
        <v>172</v>
      </c>
      <c r="D312" s="316"/>
      <c r="E312" s="316"/>
      <c r="F312" s="316"/>
      <c r="G312" s="316"/>
      <c r="H312" s="316"/>
      <c r="I312" s="316" t="s">
        <v>501</v>
      </c>
      <c r="J312" s="316"/>
      <c r="K312" s="316"/>
      <c r="L312" s="316"/>
      <c r="M312" s="316"/>
      <c r="N312" s="316"/>
      <c r="O312" s="316"/>
      <c r="P312" s="316" t="s">
        <v>502</v>
      </c>
      <c r="Q312" s="316"/>
      <c r="R312" s="316"/>
      <c r="S312" s="316"/>
      <c r="T312" s="316"/>
      <c r="U312" s="316"/>
      <c r="V312" s="316"/>
      <c r="W312" s="316" t="s">
        <v>503</v>
      </c>
      <c r="X312" s="316"/>
      <c r="Y312" s="316"/>
      <c r="Z312" s="316"/>
      <c r="AA312" s="316"/>
      <c r="AB312" s="316"/>
      <c r="AC312" s="316"/>
    </row>
    <row r="313" spans="3:29" ht="18" customHeight="1" x14ac:dyDescent="0.4">
      <c r="C313" s="316"/>
      <c r="D313" s="316"/>
      <c r="E313" s="316"/>
      <c r="F313" s="316"/>
      <c r="G313" s="316"/>
      <c r="H313" s="316"/>
      <c r="I313" s="329" t="s">
        <v>488</v>
      </c>
      <c r="J313" s="329"/>
      <c r="K313" s="329"/>
      <c r="L313" s="329" t="s">
        <v>489</v>
      </c>
      <c r="M313" s="329"/>
      <c r="N313" s="329"/>
      <c r="O313" s="329"/>
      <c r="P313" s="329" t="s">
        <v>488</v>
      </c>
      <c r="Q313" s="329"/>
      <c r="R313" s="329"/>
      <c r="S313" s="329" t="s">
        <v>489</v>
      </c>
      <c r="T313" s="329"/>
      <c r="U313" s="329"/>
      <c r="V313" s="329"/>
      <c r="W313" s="329" t="s">
        <v>488</v>
      </c>
      <c r="X313" s="329"/>
      <c r="Y313" s="329"/>
      <c r="Z313" s="329" t="s">
        <v>489</v>
      </c>
      <c r="AA313" s="329"/>
      <c r="AB313" s="329"/>
      <c r="AC313" s="329"/>
    </row>
    <row r="314" spans="3:29" ht="18" customHeight="1" x14ac:dyDescent="0.4">
      <c r="C314" s="316" t="s">
        <v>490</v>
      </c>
      <c r="D314" s="316"/>
      <c r="E314" s="546">
        <f>N272</f>
        <v>0</v>
      </c>
      <c r="F314" s="547"/>
      <c r="G314" s="547"/>
      <c r="H314" s="548"/>
      <c r="I314" s="553"/>
      <c r="J314" s="553"/>
      <c r="K314" s="553"/>
      <c r="L314" s="569"/>
      <c r="M314" s="569"/>
      <c r="N314" s="569"/>
      <c r="O314" s="569"/>
      <c r="P314" s="553"/>
      <c r="Q314" s="553"/>
      <c r="R314" s="553"/>
      <c r="S314" s="553"/>
      <c r="T314" s="553"/>
      <c r="U314" s="553"/>
      <c r="V314" s="553"/>
      <c r="W314" s="553"/>
      <c r="X314" s="553"/>
      <c r="Y314" s="553"/>
      <c r="Z314" s="553"/>
      <c r="AA314" s="553"/>
      <c r="AB314" s="553"/>
      <c r="AC314" s="553"/>
    </row>
    <row r="315" spans="3:29" ht="18" customHeight="1" x14ac:dyDescent="0.4">
      <c r="C315" s="448" t="s">
        <v>491</v>
      </c>
      <c r="D315" s="448"/>
      <c r="E315" s="546">
        <f>E295</f>
        <v>0</v>
      </c>
      <c r="F315" s="547"/>
      <c r="G315" s="547"/>
      <c r="H315" s="548"/>
      <c r="I315" s="553">
        <f t="shared" ref="I315:I321" si="42">I295</f>
        <v>0</v>
      </c>
      <c r="J315" s="553"/>
      <c r="K315" s="553"/>
      <c r="L315" s="569" t="str">
        <f t="shared" ref="L315:L321" si="43">L295</f>
        <v/>
      </c>
      <c r="M315" s="569"/>
      <c r="N315" s="569"/>
      <c r="O315" s="569"/>
      <c r="P315" s="553">
        <f t="shared" ref="P315:P321" si="44">P295</f>
        <v>0</v>
      </c>
      <c r="Q315" s="553"/>
      <c r="R315" s="553"/>
      <c r="S315" s="570"/>
      <c r="T315" s="571"/>
      <c r="U315" s="571"/>
      <c r="V315" s="572"/>
      <c r="W315" s="553"/>
      <c r="X315" s="553"/>
      <c r="Y315" s="553"/>
      <c r="Z315" s="570"/>
      <c r="AA315" s="571"/>
      <c r="AB315" s="571"/>
      <c r="AC315" s="572"/>
    </row>
    <row r="316" spans="3:29" ht="18" customHeight="1" x14ac:dyDescent="0.4">
      <c r="C316" s="448"/>
      <c r="D316" s="448"/>
      <c r="E316" s="546">
        <f t="shared" ref="E316:E321" si="45">E296</f>
        <v>0</v>
      </c>
      <c r="F316" s="547"/>
      <c r="G316" s="547"/>
      <c r="H316" s="548"/>
      <c r="I316" s="553">
        <f t="shared" si="42"/>
        <v>0</v>
      </c>
      <c r="J316" s="553"/>
      <c r="K316" s="553"/>
      <c r="L316" s="569" t="str">
        <f t="shared" si="43"/>
        <v/>
      </c>
      <c r="M316" s="569"/>
      <c r="N316" s="569"/>
      <c r="O316" s="569"/>
      <c r="P316" s="553">
        <f t="shared" si="44"/>
        <v>0</v>
      </c>
      <c r="Q316" s="553"/>
      <c r="R316" s="553"/>
      <c r="S316" s="570"/>
      <c r="T316" s="571"/>
      <c r="U316" s="571"/>
      <c r="V316" s="572"/>
      <c r="W316" s="553"/>
      <c r="X316" s="553"/>
      <c r="Y316" s="553"/>
      <c r="Z316" s="570"/>
      <c r="AA316" s="571"/>
      <c r="AB316" s="571"/>
      <c r="AC316" s="572"/>
    </row>
    <row r="317" spans="3:29" ht="18" customHeight="1" x14ac:dyDescent="0.4">
      <c r="C317" s="448"/>
      <c r="D317" s="448"/>
      <c r="E317" s="546">
        <f t="shared" si="45"/>
        <v>0</v>
      </c>
      <c r="F317" s="547"/>
      <c r="G317" s="547"/>
      <c r="H317" s="548"/>
      <c r="I317" s="553">
        <f t="shared" si="42"/>
        <v>0</v>
      </c>
      <c r="J317" s="553"/>
      <c r="K317" s="553"/>
      <c r="L317" s="569" t="str">
        <f t="shared" si="43"/>
        <v/>
      </c>
      <c r="M317" s="569"/>
      <c r="N317" s="569"/>
      <c r="O317" s="569"/>
      <c r="P317" s="553">
        <f t="shared" si="44"/>
        <v>0</v>
      </c>
      <c r="Q317" s="553"/>
      <c r="R317" s="553"/>
      <c r="S317" s="570"/>
      <c r="T317" s="571"/>
      <c r="U317" s="571"/>
      <c r="V317" s="572"/>
      <c r="W317" s="553"/>
      <c r="X317" s="553"/>
      <c r="Y317" s="553"/>
      <c r="Z317" s="570"/>
      <c r="AA317" s="571"/>
      <c r="AB317" s="571"/>
      <c r="AC317" s="572"/>
    </row>
    <row r="318" spans="3:29" ht="18" customHeight="1" x14ac:dyDescent="0.4">
      <c r="C318" s="448"/>
      <c r="D318" s="448"/>
      <c r="E318" s="546">
        <f t="shared" si="45"/>
        <v>0</v>
      </c>
      <c r="F318" s="547"/>
      <c r="G318" s="547"/>
      <c r="H318" s="548"/>
      <c r="I318" s="553">
        <f t="shared" si="42"/>
        <v>0</v>
      </c>
      <c r="J318" s="553"/>
      <c r="K318" s="553"/>
      <c r="L318" s="569" t="str">
        <f t="shared" si="43"/>
        <v/>
      </c>
      <c r="M318" s="569"/>
      <c r="N318" s="569"/>
      <c r="O318" s="569"/>
      <c r="P318" s="553">
        <f t="shared" si="44"/>
        <v>0</v>
      </c>
      <c r="Q318" s="553"/>
      <c r="R318" s="553"/>
      <c r="S318" s="570"/>
      <c r="T318" s="571"/>
      <c r="U318" s="571"/>
      <c r="V318" s="572"/>
      <c r="W318" s="553"/>
      <c r="X318" s="553"/>
      <c r="Y318" s="553"/>
      <c r="Z318" s="570"/>
      <c r="AA318" s="571"/>
      <c r="AB318" s="571"/>
      <c r="AC318" s="572"/>
    </row>
    <row r="319" spans="3:29" ht="18" customHeight="1" x14ac:dyDescent="0.4">
      <c r="C319" s="448"/>
      <c r="D319" s="448"/>
      <c r="E319" s="546">
        <f t="shared" si="45"/>
        <v>0</v>
      </c>
      <c r="F319" s="547"/>
      <c r="G319" s="547"/>
      <c r="H319" s="548"/>
      <c r="I319" s="553">
        <f t="shared" si="42"/>
        <v>0</v>
      </c>
      <c r="J319" s="553"/>
      <c r="K319" s="553"/>
      <c r="L319" s="569" t="str">
        <f t="shared" si="43"/>
        <v/>
      </c>
      <c r="M319" s="569"/>
      <c r="N319" s="569"/>
      <c r="O319" s="569"/>
      <c r="P319" s="553">
        <f t="shared" si="44"/>
        <v>0</v>
      </c>
      <c r="Q319" s="553"/>
      <c r="R319" s="553"/>
      <c r="S319" s="570"/>
      <c r="T319" s="571"/>
      <c r="U319" s="571"/>
      <c r="V319" s="572"/>
      <c r="W319" s="553"/>
      <c r="X319" s="553"/>
      <c r="Y319" s="553"/>
      <c r="Z319" s="570"/>
      <c r="AA319" s="571"/>
      <c r="AB319" s="571"/>
      <c r="AC319" s="572"/>
    </row>
    <row r="320" spans="3:29" ht="18" customHeight="1" x14ac:dyDescent="0.4">
      <c r="C320" s="448"/>
      <c r="D320" s="448"/>
      <c r="E320" s="546">
        <f t="shared" si="45"/>
        <v>0</v>
      </c>
      <c r="F320" s="547"/>
      <c r="G320" s="547"/>
      <c r="H320" s="548"/>
      <c r="I320" s="553">
        <f t="shared" si="42"/>
        <v>0</v>
      </c>
      <c r="J320" s="553"/>
      <c r="K320" s="553"/>
      <c r="L320" s="569" t="str">
        <f t="shared" si="43"/>
        <v/>
      </c>
      <c r="M320" s="569"/>
      <c r="N320" s="569"/>
      <c r="O320" s="569"/>
      <c r="P320" s="553">
        <f t="shared" si="44"/>
        <v>0</v>
      </c>
      <c r="Q320" s="553"/>
      <c r="R320" s="553"/>
      <c r="S320" s="570"/>
      <c r="T320" s="571"/>
      <c r="U320" s="571"/>
      <c r="V320" s="572"/>
      <c r="W320" s="553"/>
      <c r="X320" s="553"/>
      <c r="Y320" s="553"/>
      <c r="Z320" s="570"/>
      <c r="AA320" s="571"/>
      <c r="AB320" s="571"/>
      <c r="AC320" s="572"/>
    </row>
    <row r="321" spans="2:29" ht="18" customHeight="1" x14ac:dyDescent="0.4">
      <c r="C321" s="448"/>
      <c r="D321" s="448"/>
      <c r="E321" s="546">
        <f t="shared" si="45"/>
        <v>0</v>
      </c>
      <c r="F321" s="547"/>
      <c r="G321" s="547"/>
      <c r="H321" s="548"/>
      <c r="I321" s="553">
        <f t="shared" si="42"/>
        <v>0</v>
      </c>
      <c r="J321" s="553"/>
      <c r="K321" s="553"/>
      <c r="L321" s="569" t="str">
        <f t="shared" si="43"/>
        <v/>
      </c>
      <c r="M321" s="569"/>
      <c r="N321" s="569"/>
      <c r="O321" s="569"/>
      <c r="P321" s="553">
        <f t="shared" si="44"/>
        <v>0</v>
      </c>
      <c r="Q321" s="553"/>
      <c r="R321" s="553"/>
      <c r="S321" s="570"/>
      <c r="T321" s="571"/>
      <c r="U321" s="571"/>
      <c r="V321" s="572"/>
      <c r="W321" s="553"/>
      <c r="X321" s="553"/>
      <c r="Y321" s="553"/>
      <c r="Z321" s="570"/>
      <c r="AA321" s="571"/>
      <c r="AB321" s="571"/>
      <c r="AC321" s="572"/>
    </row>
    <row r="322" spans="2:29" ht="18" customHeight="1" x14ac:dyDescent="0.4">
      <c r="C322" s="340" t="s">
        <v>8</v>
      </c>
      <c r="D322" s="341"/>
      <c r="E322" s="341"/>
      <c r="F322" s="341"/>
      <c r="G322" s="341"/>
      <c r="H322" s="342"/>
      <c r="I322" s="555">
        <f>SUM(I314:K321)</f>
        <v>0</v>
      </c>
      <c r="J322" s="555"/>
      <c r="K322" s="555"/>
      <c r="L322" s="555">
        <f>SUM(L314:O321)</f>
        <v>0</v>
      </c>
      <c r="M322" s="555"/>
      <c r="N322" s="555"/>
      <c r="O322" s="555"/>
      <c r="P322" s="555">
        <f>SUM(P314:R321)</f>
        <v>0</v>
      </c>
      <c r="Q322" s="555"/>
      <c r="R322" s="555"/>
      <c r="S322" s="555">
        <f>SUM(S314:V321)</f>
        <v>0</v>
      </c>
      <c r="T322" s="555"/>
      <c r="U322" s="555"/>
      <c r="V322" s="555"/>
      <c r="W322" s="555">
        <f>SUM(W314:Y321)</f>
        <v>0</v>
      </c>
      <c r="X322" s="555"/>
      <c r="Y322" s="555"/>
      <c r="Z322" s="555">
        <f>SUM(Z314:AC321)</f>
        <v>0</v>
      </c>
      <c r="AA322" s="555"/>
      <c r="AB322" s="555"/>
      <c r="AC322" s="555"/>
    </row>
    <row r="323" spans="2:29" ht="18" customHeight="1" x14ac:dyDescent="0.4">
      <c r="C323" s="316" t="s">
        <v>504</v>
      </c>
      <c r="D323" s="316"/>
      <c r="E323" s="316"/>
      <c r="F323" s="316"/>
      <c r="G323" s="316"/>
      <c r="H323" s="316"/>
      <c r="I323" s="580" t="str">
        <f>IF(ISBLANK(I314),"",(I314-I294)/(P294-I294))</f>
        <v/>
      </c>
      <c r="J323" s="580"/>
      <c r="K323" s="580"/>
      <c r="L323" s="580" t="str">
        <f>IF(ISBLANK(I314),"",(L314-L294)/(S294-L294))</f>
        <v/>
      </c>
      <c r="M323" s="580"/>
      <c r="N323" s="580"/>
      <c r="O323" s="580"/>
      <c r="P323" s="580" t="str">
        <f>IF(ISBLANK(P314),"",(P314-I294)/(P294-I294))</f>
        <v/>
      </c>
      <c r="Q323" s="580"/>
      <c r="R323" s="580"/>
      <c r="S323" s="580" t="str">
        <f>IF(ISBLANK(S314),"",(S314-L294)/(S294-L294))</f>
        <v/>
      </c>
      <c r="T323" s="580"/>
      <c r="U323" s="580"/>
      <c r="V323" s="580"/>
      <c r="W323" s="580" t="str">
        <f>IF(ISBLANK(W314),"",(W314-I294)/(P294-I294))</f>
        <v/>
      </c>
      <c r="X323" s="580"/>
      <c r="Y323" s="580"/>
      <c r="Z323" s="580" t="str">
        <f>IF(ISBLANK(Z314),"",(Z314-L294)/(S294-L294))</f>
        <v/>
      </c>
      <c r="AA323" s="580"/>
      <c r="AB323" s="580"/>
      <c r="AC323" s="580"/>
    </row>
    <row r="327" spans="2:29" ht="18" customHeight="1" x14ac:dyDescent="0.4">
      <c r="B327" s="91" t="s">
        <v>505</v>
      </c>
    </row>
    <row r="328" spans="2:29" ht="18" customHeight="1" x14ac:dyDescent="0.4">
      <c r="C328" s="91" t="s">
        <v>506</v>
      </c>
    </row>
    <row r="329" spans="2:29" ht="18" customHeight="1" x14ac:dyDescent="0.4">
      <c r="C329" s="316" t="s">
        <v>172</v>
      </c>
      <c r="D329" s="316"/>
      <c r="E329" s="316"/>
      <c r="F329" s="316"/>
      <c r="G329" s="316"/>
      <c r="H329" s="316"/>
      <c r="I329" s="316" t="s">
        <v>488</v>
      </c>
      <c r="J329" s="316"/>
      <c r="K329" s="316"/>
      <c r="L329" s="316"/>
      <c r="M329" s="316"/>
      <c r="N329" s="316"/>
      <c r="O329" s="316"/>
      <c r="P329" s="316"/>
      <c r="Q329" s="316"/>
      <c r="R329" s="316"/>
    </row>
    <row r="330" spans="2:29" ht="18" customHeight="1" x14ac:dyDescent="0.4">
      <c r="C330" s="316"/>
      <c r="D330" s="316"/>
      <c r="E330" s="316"/>
      <c r="F330" s="316"/>
      <c r="G330" s="316"/>
      <c r="H330" s="316"/>
      <c r="I330" s="340" t="s">
        <v>507</v>
      </c>
      <c r="J330" s="341"/>
      <c r="K330" s="341"/>
      <c r="L330" s="341"/>
      <c r="M330" s="342"/>
      <c r="N330" s="340" t="s">
        <v>508</v>
      </c>
      <c r="O330" s="341"/>
      <c r="P330" s="341"/>
      <c r="Q330" s="341"/>
      <c r="R330" s="342"/>
    </row>
    <row r="331" spans="2:29" ht="18" customHeight="1" x14ac:dyDescent="0.4">
      <c r="C331" s="316" t="s">
        <v>490</v>
      </c>
      <c r="D331" s="316"/>
      <c r="E331" s="448">
        <f>N272</f>
        <v>0</v>
      </c>
      <c r="F331" s="448"/>
      <c r="G331" s="448"/>
      <c r="H331" s="448"/>
      <c r="I331" s="573"/>
      <c r="J331" s="573"/>
      <c r="K331" s="573"/>
      <c r="L331" s="573"/>
      <c r="M331" s="573"/>
      <c r="N331" s="573"/>
      <c r="O331" s="573"/>
      <c r="P331" s="573"/>
      <c r="Q331" s="573"/>
      <c r="R331" s="573"/>
    </row>
    <row r="332" spans="2:29" ht="18" customHeight="1" x14ac:dyDescent="0.4">
      <c r="C332" s="574" t="s">
        <v>509</v>
      </c>
      <c r="D332" s="575"/>
      <c r="E332" s="356"/>
      <c r="F332" s="357"/>
      <c r="G332" s="357"/>
      <c r="H332" s="358"/>
      <c r="I332" s="573"/>
      <c r="J332" s="573"/>
      <c r="K332" s="573"/>
      <c r="L332" s="573"/>
      <c r="M332" s="573"/>
      <c r="N332" s="573"/>
      <c r="O332" s="573"/>
      <c r="P332" s="573"/>
      <c r="Q332" s="573"/>
      <c r="R332" s="573"/>
    </row>
    <row r="333" spans="2:29" ht="18" customHeight="1" x14ac:dyDescent="0.4">
      <c r="C333" s="576"/>
      <c r="D333" s="577"/>
      <c r="E333" s="356"/>
      <c r="F333" s="357"/>
      <c r="G333" s="357"/>
      <c r="H333" s="358"/>
      <c r="I333" s="573"/>
      <c r="J333" s="573"/>
      <c r="K333" s="573"/>
      <c r="L333" s="573"/>
      <c r="M333" s="573"/>
      <c r="N333" s="573"/>
      <c r="O333" s="573"/>
      <c r="P333" s="573"/>
      <c r="Q333" s="573"/>
      <c r="R333" s="573"/>
    </row>
    <row r="334" spans="2:29" ht="18" customHeight="1" x14ac:dyDescent="0.4">
      <c r="C334" s="576"/>
      <c r="D334" s="577"/>
      <c r="E334" s="356"/>
      <c r="F334" s="357"/>
      <c r="G334" s="357"/>
      <c r="H334" s="358"/>
      <c r="I334" s="573"/>
      <c r="J334" s="573"/>
      <c r="K334" s="573"/>
      <c r="L334" s="573"/>
      <c r="M334" s="573"/>
      <c r="N334" s="573"/>
      <c r="O334" s="573"/>
      <c r="P334" s="573"/>
      <c r="Q334" s="573"/>
      <c r="R334" s="573"/>
    </row>
    <row r="335" spans="2:29" ht="18" customHeight="1" x14ac:dyDescent="0.4">
      <c r="C335" s="576"/>
      <c r="D335" s="577"/>
      <c r="E335" s="356"/>
      <c r="F335" s="357"/>
      <c r="G335" s="357"/>
      <c r="H335" s="358"/>
      <c r="I335" s="573"/>
      <c r="J335" s="573"/>
      <c r="K335" s="573"/>
      <c r="L335" s="573"/>
      <c r="M335" s="573"/>
      <c r="N335" s="573"/>
      <c r="O335" s="573"/>
      <c r="P335" s="573"/>
      <c r="Q335" s="573"/>
      <c r="R335" s="573"/>
    </row>
    <row r="336" spans="2:29" ht="18" customHeight="1" x14ac:dyDescent="0.4">
      <c r="C336" s="578"/>
      <c r="D336" s="579"/>
      <c r="E336" s="356"/>
      <c r="F336" s="357"/>
      <c r="G336" s="357"/>
      <c r="H336" s="358"/>
      <c r="I336" s="573"/>
      <c r="J336" s="573"/>
      <c r="K336" s="573"/>
      <c r="L336" s="573"/>
      <c r="M336" s="573"/>
      <c r="N336" s="573"/>
      <c r="O336" s="573"/>
      <c r="P336" s="573"/>
      <c r="Q336" s="573"/>
      <c r="R336" s="573"/>
    </row>
    <row r="337" spans="3:29" ht="18" customHeight="1" x14ac:dyDescent="0.4">
      <c r="C337" s="340" t="s">
        <v>8</v>
      </c>
      <c r="D337" s="341"/>
      <c r="E337" s="341"/>
      <c r="F337" s="341"/>
      <c r="G337" s="341"/>
      <c r="H337" s="342"/>
      <c r="I337" s="581">
        <f>SUM(I331:M336)</f>
        <v>0</v>
      </c>
      <c r="J337" s="582"/>
      <c r="K337" s="582"/>
      <c r="L337" s="582"/>
      <c r="M337" s="583"/>
      <c r="N337" s="581">
        <f>SUM(N331:R336)</f>
        <v>0</v>
      </c>
      <c r="O337" s="582"/>
      <c r="P337" s="582"/>
      <c r="Q337" s="582"/>
      <c r="R337" s="583"/>
    </row>
    <row r="339" spans="3:29" ht="18" customHeight="1" x14ac:dyDescent="0.4">
      <c r="C339" s="448" t="s">
        <v>497</v>
      </c>
      <c r="D339" s="448"/>
      <c r="E339" s="448"/>
      <c r="F339" s="448"/>
      <c r="G339" s="448"/>
      <c r="H339" s="448"/>
      <c r="I339" s="321"/>
      <c r="J339" s="321"/>
      <c r="K339" s="321"/>
      <c r="L339" s="321"/>
      <c r="M339" s="321"/>
      <c r="N339" s="321"/>
      <c r="O339" s="321"/>
      <c r="P339" s="321"/>
      <c r="Q339" s="321"/>
      <c r="R339" s="321"/>
      <c r="S339" s="321"/>
      <c r="T339" s="321"/>
      <c r="U339" s="321"/>
      <c r="V339" s="321"/>
      <c r="W339" s="321"/>
      <c r="X339" s="321"/>
      <c r="Y339" s="321"/>
      <c r="Z339" s="321"/>
      <c r="AA339" s="321"/>
      <c r="AB339" s="321"/>
      <c r="AC339" s="321"/>
    </row>
    <row r="340" spans="3:29" ht="18" customHeight="1" x14ac:dyDescent="0.4">
      <c r="C340" s="448"/>
      <c r="D340" s="448"/>
      <c r="E340" s="448"/>
      <c r="F340" s="448"/>
      <c r="G340" s="448"/>
      <c r="H340" s="448"/>
      <c r="I340" s="321"/>
      <c r="J340" s="321"/>
      <c r="K340" s="321"/>
      <c r="L340" s="321"/>
      <c r="M340" s="321"/>
      <c r="N340" s="321"/>
      <c r="O340" s="321"/>
      <c r="P340" s="321"/>
      <c r="Q340" s="321"/>
      <c r="R340" s="321"/>
      <c r="S340" s="321"/>
      <c r="T340" s="321"/>
      <c r="U340" s="321"/>
      <c r="V340" s="321"/>
      <c r="W340" s="321"/>
      <c r="X340" s="321"/>
      <c r="Y340" s="321"/>
      <c r="Z340" s="321"/>
      <c r="AA340" s="321"/>
      <c r="AB340" s="321"/>
      <c r="AC340" s="321"/>
    </row>
    <row r="341" spans="3:29" ht="18" customHeight="1" x14ac:dyDescent="0.4">
      <c r="C341" s="95" t="s">
        <v>498</v>
      </c>
      <c r="D341" s="91" t="s">
        <v>510</v>
      </c>
    </row>
    <row r="342" spans="3:29" ht="18" customHeight="1" x14ac:dyDescent="0.4">
      <c r="C342" s="95"/>
      <c r="D342" s="95"/>
    </row>
    <row r="343" spans="3:29" ht="18" customHeight="1" x14ac:dyDescent="0.4">
      <c r="C343" s="91" t="s">
        <v>500</v>
      </c>
    </row>
    <row r="344" spans="3:29" ht="18" customHeight="1" x14ac:dyDescent="0.4">
      <c r="C344" s="316" t="s">
        <v>172</v>
      </c>
      <c r="D344" s="316"/>
      <c r="E344" s="316"/>
      <c r="F344" s="316"/>
      <c r="G344" s="316"/>
      <c r="H344" s="316"/>
      <c r="I344" s="316" t="s">
        <v>488</v>
      </c>
      <c r="J344" s="316"/>
      <c r="K344" s="316"/>
      <c r="L344" s="316"/>
      <c r="M344" s="316"/>
      <c r="N344" s="316"/>
      <c r="O344" s="316"/>
      <c r="P344" s="316"/>
      <c r="Q344" s="316"/>
      <c r="R344" s="316"/>
      <c r="S344" s="316"/>
      <c r="T344" s="316"/>
      <c r="U344" s="316"/>
      <c r="V344" s="316"/>
      <c r="W344" s="316"/>
    </row>
    <row r="345" spans="3:29" ht="18" customHeight="1" x14ac:dyDescent="0.4">
      <c r="C345" s="316"/>
      <c r="D345" s="316"/>
      <c r="E345" s="316"/>
      <c r="F345" s="316"/>
      <c r="G345" s="316"/>
      <c r="H345" s="316"/>
      <c r="I345" s="316" t="s">
        <v>501</v>
      </c>
      <c r="J345" s="316"/>
      <c r="K345" s="316"/>
      <c r="L345" s="316"/>
      <c r="M345" s="316"/>
      <c r="N345" s="316" t="s">
        <v>502</v>
      </c>
      <c r="O345" s="316"/>
      <c r="P345" s="316"/>
      <c r="Q345" s="316"/>
      <c r="R345" s="316"/>
      <c r="S345" s="316" t="s">
        <v>511</v>
      </c>
      <c r="T345" s="316"/>
      <c r="U345" s="316"/>
      <c r="V345" s="316"/>
      <c r="W345" s="316"/>
    </row>
    <row r="346" spans="3:29" ht="18" customHeight="1" x14ac:dyDescent="0.4">
      <c r="C346" s="316" t="s">
        <v>490</v>
      </c>
      <c r="D346" s="316"/>
      <c r="E346" s="448">
        <f>N272</f>
        <v>0</v>
      </c>
      <c r="F346" s="448"/>
      <c r="G346" s="448"/>
      <c r="H346" s="448"/>
      <c r="I346" s="573"/>
      <c r="J346" s="573"/>
      <c r="K346" s="573"/>
      <c r="L346" s="573"/>
      <c r="M346" s="573"/>
      <c r="N346" s="573"/>
      <c r="O346" s="573"/>
      <c r="P346" s="573"/>
      <c r="Q346" s="573"/>
      <c r="R346" s="573"/>
      <c r="S346" s="573"/>
      <c r="T346" s="573"/>
      <c r="U346" s="573"/>
      <c r="V346" s="573"/>
      <c r="W346" s="573"/>
    </row>
    <row r="347" spans="3:29" ht="18" customHeight="1" x14ac:dyDescent="0.4">
      <c r="C347" s="574" t="s">
        <v>509</v>
      </c>
      <c r="D347" s="575"/>
      <c r="E347" s="356"/>
      <c r="F347" s="357"/>
      <c r="G347" s="357"/>
      <c r="H347" s="358"/>
      <c r="I347" s="573"/>
      <c r="J347" s="573"/>
      <c r="K347" s="573"/>
      <c r="L347" s="573"/>
      <c r="M347" s="573"/>
      <c r="N347" s="573"/>
      <c r="O347" s="573"/>
      <c r="P347" s="573"/>
      <c r="Q347" s="573"/>
      <c r="R347" s="573"/>
      <c r="S347" s="573"/>
      <c r="T347" s="573"/>
      <c r="U347" s="573"/>
      <c r="V347" s="573"/>
      <c r="W347" s="573"/>
    </row>
    <row r="348" spans="3:29" ht="18" customHeight="1" x14ac:dyDescent="0.4">
      <c r="C348" s="576"/>
      <c r="D348" s="577"/>
      <c r="E348" s="356"/>
      <c r="F348" s="357"/>
      <c r="G348" s="357"/>
      <c r="H348" s="358"/>
      <c r="I348" s="573"/>
      <c r="J348" s="573"/>
      <c r="K348" s="573"/>
      <c r="L348" s="573"/>
      <c r="M348" s="573"/>
      <c r="N348" s="573"/>
      <c r="O348" s="573"/>
      <c r="P348" s="573"/>
      <c r="Q348" s="573"/>
      <c r="R348" s="573"/>
      <c r="S348" s="573"/>
      <c r="T348" s="573"/>
      <c r="U348" s="573"/>
      <c r="V348" s="573"/>
      <c r="W348" s="573"/>
    </row>
    <row r="349" spans="3:29" ht="18" customHeight="1" x14ac:dyDescent="0.4">
      <c r="C349" s="576"/>
      <c r="D349" s="577"/>
      <c r="E349" s="356"/>
      <c r="F349" s="357"/>
      <c r="G349" s="357"/>
      <c r="H349" s="358"/>
      <c r="I349" s="573"/>
      <c r="J349" s="573"/>
      <c r="K349" s="573"/>
      <c r="L349" s="573"/>
      <c r="M349" s="573"/>
      <c r="N349" s="573"/>
      <c r="O349" s="573"/>
      <c r="P349" s="573"/>
      <c r="Q349" s="573"/>
      <c r="R349" s="573"/>
      <c r="S349" s="573"/>
      <c r="T349" s="573"/>
      <c r="U349" s="573"/>
      <c r="V349" s="573"/>
      <c r="W349" s="573"/>
    </row>
    <row r="350" spans="3:29" ht="18" customHeight="1" x14ac:dyDescent="0.4">
      <c r="C350" s="576"/>
      <c r="D350" s="577"/>
      <c r="E350" s="356"/>
      <c r="F350" s="357"/>
      <c r="G350" s="357"/>
      <c r="H350" s="358"/>
      <c r="I350" s="573"/>
      <c r="J350" s="573"/>
      <c r="K350" s="573"/>
      <c r="L350" s="573"/>
      <c r="M350" s="573"/>
      <c r="N350" s="573"/>
      <c r="O350" s="573"/>
      <c r="P350" s="573"/>
      <c r="Q350" s="573"/>
      <c r="R350" s="573"/>
      <c r="S350" s="573"/>
      <c r="T350" s="573"/>
      <c r="U350" s="573"/>
      <c r="V350" s="573"/>
      <c r="W350" s="573"/>
    </row>
    <row r="351" spans="3:29" ht="18" customHeight="1" x14ac:dyDescent="0.4">
      <c r="C351" s="578"/>
      <c r="D351" s="579"/>
      <c r="E351" s="356"/>
      <c r="F351" s="357"/>
      <c r="G351" s="357"/>
      <c r="H351" s="358"/>
      <c r="I351" s="573"/>
      <c r="J351" s="573"/>
      <c r="K351" s="573"/>
      <c r="L351" s="573"/>
      <c r="M351" s="573"/>
      <c r="N351" s="573"/>
      <c r="O351" s="573"/>
      <c r="P351" s="573"/>
      <c r="Q351" s="573"/>
      <c r="R351" s="573"/>
      <c r="S351" s="573"/>
      <c r="T351" s="573"/>
      <c r="U351" s="573"/>
      <c r="V351" s="573"/>
      <c r="W351" s="573"/>
    </row>
    <row r="352" spans="3:29" ht="18" customHeight="1" x14ac:dyDescent="0.4">
      <c r="C352" s="340" t="s">
        <v>8</v>
      </c>
      <c r="D352" s="341"/>
      <c r="E352" s="341"/>
      <c r="F352" s="341"/>
      <c r="G352" s="341"/>
      <c r="H352" s="342"/>
      <c r="I352" s="555">
        <f>SUM(I346:M351)</f>
        <v>0</v>
      </c>
      <c r="J352" s="555"/>
      <c r="K352" s="555"/>
      <c r="L352" s="555"/>
      <c r="M352" s="555"/>
      <c r="N352" s="555">
        <f>SUM(N346:R351)</f>
        <v>0</v>
      </c>
      <c r="O352" s="555"/>
      <c r="P352" s="555"/>
      <c r="Q352" s="555"/>
      <c r="R352" s="555"/>
      <c r="S352" s="555">
        <f>SUM(S346:W351)</f>
        <v>0</v>
      </c>
      <c r="T352" s="555"/>
      <c r="U352" s="555"/>
      <c r="V352" s="555"/>
      <c r="W352" s="555"/>
    </row>
    <row r="353" spans="1:38" ht="18" customHeight="1" x14ac:dyDescent="0.4">
      <c r="C353" s="316" t="s">
        <v>504</v>
      </c>
      <c r="D353" s="316"/>
      <c r="E353" s="316"/>
      <c r="F353" s="316"/>
      <c r="G353" s="316"/>
      <c r="H353" s="316"/>
      <c r="I353" s="584" t="str">
        <f>IF(ISBLANK(I346),"",(I346-I331)/(N331-I331))</f>
        <v/>
      </c>
      <c r="J353" s="585"/>
      <c r="K353" s="585"/>
      <c r="L353" s="585"/>
      <c r="M353" s="586"/>
      <c r="N353" s="584" t="str">
        <f>IF(ISBLANK(N346),"",(N346-I331)/(N331-I331))</f>
        <v/>
      </c>
      <c r="O353" s="585"/>
      <c r="P353" s="585"/>
      <c r="Q353" s="585"/>
      <c r="R353" s="586"/>
      <c r="S353" s="584" t="str">
        <f>IF(ISBLANK(S346),"",(S346-I331)/(N331-I331))</f>
        <v/>
      </c>
      <c r="T353" s="585"/>
      <c r="U353" s="585"/>
      <c r="V353" s="585"/>
      <c r="W353" s="586"/>
    </row>
    <row r="355" spans="1:38" ht="18" customHeight="1" x14ac:dyDescent="0.4">
      <c r="B355" s="95" t="s">
        <v>432</v>
      </c>
      <c r="C355" s="91" t="s">
        <v>512</v>
      </c>
    </row>
    <row r="356" spans="1:38" ht="9" customHeight="1" x14ac:dyDescent="0.4"/>
    <row r="357" spans="1:38" ht="18" customHeight="1" x14ac:dyDescent="0.4">
      <c r="A357" s="8" t="s">
        <v>478</v>
      </c>
      <c r="AL357" s="97">
        <v>5</v>
      </c>
    </row>
    <row r="358" spans="1:38" ht="8.25" customHeight="1" x14ac:dyDescent="0.4"/>
    <row r="359" spans="1:38" ht="18" customHeight="1" x14ac:dyDescent="0.4">
      <c r="B359" s="542" t="str">
        <f>$B$3</f>
        <v>ステップアップ計画書（ステップアップ実施状況報告書兼事業評価報告書）</v>
      </c>
      <c r="C359" s="542"/>
      <c r="D359" s="542"/>
      <c r="E359" s="542"/>
      <c r="F359" s="542"/>
      <c r="G359" s="542"/>
      <c r="H359" s="542"/>
      <c r="I359" s="542"/>
      <c r="J359" s="542"/>
      <c r="K359" s="542"/>
      <c r="L359" s="542"/>
      <c r="M359" s="542"/>
      <c r="N359" s="542"/>
      <c r="O359" s="542"/>
      <c r="P359" s="542"/>
      <c r="Q359" s="542"/>
      <c r="R359" s="542"/>
      <c r="S359" s="542"/>
      <c r="T359" s="542"/>
    </row>
    <row r="361" spans="1:38" ht="18" customHeight="1" x14ac:dyDescent="0.4">
      <c r="C361" s="316" t="s">
        <v>480</v>
      </c>
      <c r="D361" s="316"/>
      <c r="E361" s="316"/>
      <c r="F361" s="449" t="str">
        <f>'別紙B-1　総括表'!D31</f>
        <v/>
      </c>
      <c r="G361" s="449"/>
      <c r="H361" s="449"/>
      <c r="I361" s="449"/>
      <c r="J361" s="449"/>
      <c r="L361" s="316" t="s">
        <v>481</v>
      </c>
      <c r="M361" s="316"/>
      <c r="N361" s="543">
        <f>'別紙B-1　総括表'!$V$9</f>
        <v>0</v>
      </c>
      <c r="O361" s="543"/>
      <c r="P361" s="543"/>
      <c r="Q361" s="543"/>
    </row>
    <row r="363" spans="1:38" ht="18" customHeight="1" x14ac:dyDescent="0.4">
      <c r="B363" s="91" t="s">
        <v>482</v>
      </c>
    </row>
    <row r="364" spans="1:38" ht="12.75" customHeight="1" x14ac:dyDescent="0.4"/>
    <row r="365" spans="1:38" ht="18" customHeight="1" x14ac:dyDescent="0.4">
      <c r="C365" s="91" t="s">
        <v>483</v>
      </c>
    </row>
    <row r="366" spans="1:38" ht="18" customHeight="1" x14ac:dyDescent="0.4">
      <c r="C366" s="316" t="s">
        <v>172</v>
      </c>
      <c r="D366" s="316"/>
      <c r="E366" s="316"/>
      <c r="F366" s="316"/>
      <c r="G366" s="316"/>
      <c r="H366" s="316"/>
      <c r="I366" s="321" t="s">
        <v>484</v>
      </c>
      <c r="J366" s="321"/>
      <c r="K366" s="321"/>
      <c r="L366" s="321"/>
      <c r="M366" s="321"/>
      <c r="N366" s="321"/>
      <c r="O366" s="321"/>
      <c r="P366" s="321" t="s">
        <v>485</v>
      </c>
      <c r="Q366" s="321"/>
      <c r="R366" s="321"/>
      <c r="S366" s="321"/>
      <c r="T366" s="321"/>
      <c r="U366" s="321"/>
      <c r="V366" s="321"/>
      <c r="W366" s="321" t="s">
        <v>486</v>
      </c>
      <c r="X366" s="321"/>
      <c r="Y366" s="321"/>
      <c r="Z366" s="321"/>
      <c r="AA366" s="321"/>
      <c r="AB366" s="321"/>
      <c r="AC366" s="321"/>
      <c r="AD366" s="316" t="s">
        <v>487</v>
      </c>
      <c r="AE366" s="316"/>
      <c r="AF366" s="316"/>
      <c r="AG366" s="316"/>
      <c r="AH366" s="316"/>
      <c r="AI366" s="316"/>
      <c r="AJ366" s="316"/>
    </row>
    <row r="367" spans="1:38" ht="18" customHeight="1" x14ac:dyDescent="0.4">
      <c r="C367" s="316"/>
      <c r="D367" s="316"/>
      <c r="E367" s="316"/>
      <c r="F367" s="316"/>
      <c r="G367" s="316"/>
      <c r="H367" s="316"/>
      <c r="I367" s="329" t="s">
        <v>488</v>
      </c>
      <c r="J367" s="329"/>
      <c r="K367" s="329"/>
      <c r="L367" s="329" t="s">
        <v>489</v>
      </c>
      <c r="M367" s="329"/>
      <c r="N367" s="329"/>
      <c r="O367" s="329"/>
      <c r="P367" s="329" t="s">
        <v>488</v>
      </c>
      <c r="Q367" s="329"/>
      <c r="R367" s="329"/>
      <c r="S367" s="329" t="s">
        <v>489</v>
      </c>
      <c r="T367" s="329"/>
      <c r="U367" s="329"/>
      <c r="V367" s="329"/>
      <c r="W367" s="329" t="s">
        <v>488</v>
      </c>
      <c r="X367" s="329"/>
      <c r="Y367" s="329"/>
      <c r="Z367" s="329" t="s">
        <v>489</v>
      </c>
      <c r="AA367" s="329"/>
      <c r="AB367" s="329"/>
      <c r="AC367" s="329"/>
      <c r="AD367" s="329" t="s">
        <v>488</v>
      </c>
      <c r="AE367" s="329"/>
      <c r="AF367" s="329"/>
      <c r="AG367" s="329" t="s">
        <v>489</v>
      </c>
      <c r="AH367" s="329"/>
      <c r="AI367" s="329"/>
      <c r="AJ367" s="329"/>
    </row>
    <row r="368" spans="1:38" ht="18" customHeight="1" x14ac:dyDescent="0.4">
      <c r="C368" s="316" t="s">
        <v>490</v>
      </c>
      <c r="D368" s="316"/>
      <c r="E368" s="448">
        <f>N361</f>
        <v>0</v>
      </c>
      <c r="F368" s="448"/>
      <c r="G368" s="448"/>
      <c r="H368" s="448"/>
      <c r="I368" s="544"/>
      <c r="J368" s="544"/>
      <c r="K368" s="544"/>
      <c r="L368" s="544"/>
      <c r="M368" s="544"/>
      <c r="N368" s="544"/>
      <c r="O368" s="544"/>
      <c r="P368" s="544"/>
      <c r="Q368" s="544"/>
      <c r="R368" s="544"/>
      <c r="S368" s="544"/>
      <c r="T368" s="544"/>
      <c r="U368" s="544"/>
      <c r="V368" s="544"/>
      <c r="W368" s="544"/>
      <c r="X368" s="544"/>
      <c r="Y368" s="544"/>
      <c r="Z368" s="544"/>
      <c r="AA368" s="544"/>
      <c r="AB368" s="544"/>
      <c r="AC368" s="544"/>
      <c r="AD368" s="545" t="str">
        <f>IF(ISBLANK(I368),"",AVERAGE(I368,P368,W368))</f>
        <v/>
      </c>
      <c r="AE368" s="545"/>
      <c r="AF368" s="545"/>
      <c r="AG368" s="545" t="str">
        <f>IF(ISBLANK(L368),"",AVERAGE(L368,S368,Z368))</f>
        <v/>
      </c>
      <c r="AH368" s="545"/>
      <c r="AI368" s="545"/>
      <c r="AJ368" s="545"/>
    </row>
    <row r="369" spans="3:36" ht="18" customHeight="1" x14ac:dyDescent="0.4">
      <c r="C369" s="448" t="s">
        <v>491</v>
      </c>
      <c r="D369" s="448"/>
      <c r="E369" s="356"/>
      <c r="F369" s="357"/>
      <c r="G369" s="357"/>
      <c r="H369" s="358"/>
      <c r="I369" s="544"/>
      <c r="J369" s="544"/>
      <c r="K369" s="544"/>
      <c r="L369" s="544"/>
      <c r="M369" s="544"/>
      <c r="N369" s="544"/>
      <c r="O369" s="544"/>
      <c r="P369" s="544"/>
      <c r="Q369" s="544"/>
      <c r="R369" s="544"/>
      <c r="S369" s="544"/>
      <c r="T369" s="544"/>
      <c r="U369" s="544"/>
      <c r="V369" s="544"/>
      <c r="W369" s="544"/>
      <c r="X369" s="544"/>
      <c r="Y369" s="544"/>
      <c r="Z369" s="544"/>
      <c r="AA369" s="544"/>
      <c r="AB369" s="544"/>
      <c r="AC369" s="544"/>
      <c r="AD369" s="545" t="str">
        <f>IF(ISBLANK(I369),"",AVERAGE(I369,P369,W369))</f>
        <v/>
      </c>
      <c r="AE369" s="545"/>
      <c r="AF369" s="545"/>
      <c r="AG369" s="545" t="str">
        <f>IF(ISBLANK(L369),"",AVERAGE(L369,S369,Z369))</f>
        <v/>
      </c>
      <c r="AH369" s="545"/>
      <c r="AI369" s="545"/>
      <c r="AJ369" s="545"/>
    </row>
    <row r="370" spans="3:36" ht="18" customHeight="1" x14ac:dyDescent="0.4">
      <c r="C370" s="448"/>
      <c r="D370" s="448"/>
      <c r="E370" s="356"/>
      <c r="F370" s="357"/>
      <c r="G370" s="357"/>
      <c r="H370" s="358"/>
      <c r="I370" s="544"/>
      <c r="J370" s="544"/>
      <c r="K370" s="544"/>
      <c r="L370" s="544"/>
      <c r="M370" s="544"/>
      <c r="N370" s="544"/>
      <c r="O370" s="544"/>
      <c r="P370" s="544"/>
      <c r="Q370" s="544"/>
      <c r="R370" s="544"/>
      <c r="S370" s="544"/>
      <c r="T370" s="544"/>
      <c r="U370" s="544"/>
      <c r="V370" s="544"/>
      <c r="W370" s="544"/>
      <c r="X370" s="544"/>
      <c r="Y370" s="544"/>
      <c r="Z370" s="544"/>
      <c r="AA370" s="544"/>
      <c r="AB370" s="544"/>
      <c r="AC370" s="544"/>
      <c r="AD370" s="545" t="str">
        <f t="shared" ref="AD370:AD375" si="46">IF(ISBLANK(I370),"",AVERAGE(I370,P370,W370))</f>
        <v/>
      </c>
      <c r="AE370" s="545"/>
      <c r="AF370" s="545"/>
      <c r="AG370" s="545" t="str">
        <f t="shared" ref="AG370:AG371" si="47">IF(ISBLANK(L370),"",AVERAGE(L370,S370,Z370))</f>
        <v/>
      </c>
      <c r="AH370" s="545"/>
      <c r="AI370" s="545"/>
      <c r="AJ370" s="545"/>
    </row>
    <row r="371" spans="3:36" ht="18" customHeight="1" x14ac:dyDescent="0.4">
      <c r="C371" s="448"/>
      <c r="D371" s="448"/>
      <c r="E371" s="356"/>
      <c r="F371" s="357"/>
      <c r="G371" s="357"/>
      <c r="H371" s="358"/>
      <c r="I371" s="544"/>
      <c r="J371" s="544"/>
      <c r="K371" s="544"/>
      <c r="L371" s="544"/>
      <c r="M371" s="544"/>
      <c r="N371" s="544"/>
      <c r="O371" s="544"/>
      <c r="P371" s="544"/>
      <c r="Q371" s="544"/>
      <c r="R371" s="544"/>
      <c r="S371" s="544"/>
      <c r="T371" s="544"/>
      <c r="U371" s="544"/>
      <c r="V371" s="544"/>
      <c r="W371" s="544"/>
      <c r="X371" s="544"/>
      <c r="Y371" s="544"/>
      <c r="Z371" s="544"/>
      <c r="AA371" s="544"/>
      <c r="AB371" s="544"/>
      <c r="AC371" s="544"/>
      <c r="AD371" s="545" t="str">
        <f t="shared" si="46"/>
        <v/>
      </c>
      <c r="AE371" s="545"/>
      <c r="AF371" s="545"/>
      <c r="AG371" s="545" t="str">
        <f t="shared" si="47"/>
        <v/>
      </c>
      <c r="AH371" s="545"/>
      <c r="AI371" s="545"/>
      <c r="AJ371" s="545"/>
    </row>
    <row r="372" spans="3:36" ht="18" customHeight="1" x14ac:dyDescent="0.4">
      <c r="C372" s="448"/>
      <c r="D372" s="448"/>
      <c r="E372" s="356"/>
      <c r="F372" s="357"/>
      <c r="G372" s="357"/>
      <c r="H372" s="358"/>
      <c r="I372" s="544"/>
      <c r="J372" s="544"/>
      <c r="K372" s="544"/>
      <c r="L372" s="544"/>
      <c r="M372" s="544"/>
      <c r="N372" s="544"/>
      <c r="O372" s="544"/>
      <c r="P372" s="544"/>
      <c r="Q372" s="544"/>
      <c r="R372" s="544"/>
      <c r="S372" s="544"/>
      <c r="T372" s="544"/>
      <c r="U372" s="544"/>
      <c r="V372" s="544"/>
      <c r="W372" s="544"/>
      <c r="X372" s="544"/>
      <c r="Y372" s="544"/>
      <c r="Z372" s="544"/>
      <c r="AA372" s="544"/>
      <c r="AB372" s="544"/>
      <c r="AC372" s="544"/>
      <c r="AD372" s="545" t="str">
        <f t="shared" si="46"/>
        <v/>
      </c>
      <c r="AE372" s="545"/>
      <c r="AF372" s="545"/>
      <c r="AG372" s="545" t="str">
        <f>IF(ISBLANK(L372),"",AVERAGE(L372,S372,Z372))</f>
        <v/>
      </c>
      <c r="AH372" s="545"/>
      <c r="AI372" s="545"/>
      <c r="AJ372" s="545"/>
    </row>
    <row r="373" spans="3:36" ht="18" customHeight="1" x14ac:dyDescent="0.4">
      <c r="C373" s="448"/>
      <c r="D373" s="448"/>
      <c r="E373" s="356"/>
      <c r="F373" s="357"/>
      <c r="G373" s="357"/>
      <c r="H373" s="358"/>
      <c r="I373" s="544"/>
      <c r="J373" s="544"/>
      <c r="K373" s="544"/>
      <c r="L373" s="544"/>
      <c r="M373" s="544"/>
      <c r="N373" s="544"/>
      <c r="O373" s="544"/>
      <c r="P373" s="544"/>
      <c r="Q373" s="544"/>
      <c r="R373" s="544"/>
      <c r="S373" s="544"/>
      <c r="T373" s="544"/>
      <c r="U373" s="544"/>
      <c r="V373" s="544"/>
      <c r="W373" s="544"/>
      <c r="X373" s="544"/>
      <c r="Y373" s="544"/>
      <c r="Z373" s="544"/>
      <c r="AA373" s="544"/>
      <c r="AB373" s="544"/>
      <c r="AC373" s="544"/>
      <c r="AD373" s="545" t="str">
        <f t="shared" si="46"/>
        <v/>
      </c>
      <c r="AE373" s="545"/>
      <c r="AF373" s="545"/>
      <c r="AG373" s="545" t="str">
        <f t="shared" ref="AG373:AG375" si="48">IF(ISBLANK(L373),"",AVERAGE(L373,S373,Z373))</f>
        <v/>
      </c>
      <c r="AH373" s="545"/>
      <c r="AI373" s="545"/>
      <c r="AJ373" s="545"/>
    </row>
    <row r="374" spans="3:36" ht="18" customHeight="1" x14ac:dyDescent="0.4">
      <c r="C374" s="448"/>
      <c r="D374" s="448"/>
      <c r="E374" s="356"/>
      <c r="F374" s="357"/>
      <c r="G374" s="357"/>
      <c r="H374" s="358"/>
      <c r="I374" s="544"/>
      <c r="J374" s="544"/>
      <c r="K374" s="544"/>
      <c r="L374" s="544"/>
      <c r="M374" s="544"/>
      <c r="N374" s="544"/>
      <c r="O374" s="544"/>
      <c r="P374" s="544"/>
      <c r="Q374" s="544"/>
      <c r="R374" s="544"/>
      <c r="S374" s="544"/>
      <c r="T374" s="544"/>
      <c r="U374" s="544"/>
      <c r="V374" s="544"/>
      <c r="W374" s="544"/>
      <c r="X374" s="544"/>
      <c r="Y374" s="544"/>
      <c r="Z374" s="544"/>
      <c r="AA374" s="544"/>
      <c r="AB374" s="544"/>
      <c r="AC374" s="544"/>
      <c r="AD374" s="545" t="str">
        <f t="shared" si="46"/>
        <v/>
      </c>
      <c r="AE374" s="545"/>
      <c r="AF374" s="545"/>
      <c r="AG374" s="545" t="str">
        <f t="shared" si="48"/>
        <v/>
      </c>
      <c r="AH374" s="545"/>
      <c r="AI374" s="545"/>
      <c r="AJ374" s="545"/>
    </row>
    <row r="375" spans="3:36" ht="18" customHeight="1" x14ac:dyDescent="0.4">
      <c r="C375" s="448"/>
      <c r="D375" s="448"/>
      <c r="E375" s="356"/>
      <c r="F375" s="357"/>
      <c r="G375" s="357"/>
      <c r="H375" s="358"/>
      <c r="I375" s="544"/>
      <c r="J375" s="544"/>
      <c r="K375" s="544"/>
      <c r="L375" s="544"/>
      <c r="M375" s="544"/>
      <c r="N375" s="544"/>
      <c r="O375" s="544"/>
      <c r="P375" s="544"/>
      <c r="Q375" s="544"/>
      <c r="R375" s="544"/>
      <c r="S375" s="544"/>
      <c r="T375" s="544"/>
      <c r="U375" s="544"/>
      <c r="V375" s="544"/>
      <c r="W375" s="544"/>
      <c r="X375" s="544"/>
      <c r="Y375" s="544"/>
      <c r="Z375" s="544"/>
      <c r="AA375" s="544"/>
      <c r="AB375" s="544"/>
      <c r="AC375" s="544"/>
      <c r="AD375" s="545" t="str">
        <f t="shared" si="46"/>
        <v/>
      </c>
      <c r="AE375" s="545"/>
      <c r="AF375" s="545"/>
      <c r="AG375" s="545" t="str">
        <f t="shared" si="48"/>
        <v/>
      </c>
      <c r="AH375" s="545"/>
      <c r="AI375" s="545"/>
      <c r="AJ375" s="545"/>
    </row>
    <row r="376" spans="3:36" ht="18" customHeight="1" x14ac:dyDescent="0.4">
      <c r="C376" s="340" t="s">
        <v>8</v>
      </c>
      <c r="D376" s="341"/>
      <c r="E376" s="341"/>
      <c r="F376" s="341"/>
      <c r="G376" s="341"/>
      <c r="H376" s="342"/>
      <c r="I376" s="555">
        <f>SUM(I368:K375)</f>
        <v>0</v>
      </c>
      <c r="J376" s="555"/>
      <c r="K376" s="555"/>
      <c r="L376" s="555">
        <f>SUM(L368:O375)</f>
        <v>0</v>
      </c>
      <c r="M376" s="555"/>
      <c r="N376" s="555"/>
      <c r="O376" s="555"/>
      <c r="P376" s="555">
        <f>SUM(P368:R375)</f>
        <v>0</v>
      </c>
      <c r="Q376" s="555"/>
      <c r="R376" s="555"/>
      <c r="S376" s="555">
        <f>SUM(S368:V375)</f>
        <v>0</v>
      </c>
      <c r="T376" s="555"/>
      <c r="U376" s="555"/>
      <c r="V376" s="555"/>
      <c r="W376" s="555">
        <f>SUM(W368:Y375)</f>
        <v>0</v>
      </c>
      <c r="X376" s="555"/>
      <c r="Y376" s="555"/>
      <c r="Z376" s="555">
        <f>SUM(Z368:AC375)</f>
        <v>0</v>
      </c>
      <c r="AA376" s="555"/>
      <c r="AB376" s="555"/>
      <c r="AC376" s="555"/>
      <c r="AD376" s="555">
        <f>SUM(AD368:AF375)</f>
        <v>0</v>
      </c>
      <c r="AE376" s="555"/>
      <c r="AF376" s="555"/>
      <c r="AG376" s="555">
        <f>SUM(AG368:AJ375)</f>
        <v>0</v>
      </c>
      <c r="AH376" s="555"/>
      <c r="AI376" s="555"/>
      <c r="AJ376" s="555"/>
    </row>
    <row r="377" spans="3:36" ht="18" hidden="1" customHeight="1" x14ac:dyDescent="0.4">
      <c r="AD377" s="556" t="s">
        <v>492</v>
      </c>
      <c r="AE377" s="557"/>
      <c r="AF377" s="557"/>
      <c r="AG377" s="560" t="str">
        <f>IF(ISBLANK(L368),"",IF(AG376&gt;=100000000,"佐賀さいこうモデル",IF(AG376&gt;=40000000,"発展モデル","標準モデル")))</f>
        <v/>
      </c>
      <c r="AH377" s="560"/>
      <c r="AI377" s="560"/>
      <c r="AJ377" s="561"/>
    </row>
    <row r="378" spans="3:36" ht="18" hidden="1" customHeight="1" x14ac:dyDescent="0.4">
      <c r="AD378" s="558"/>
      <c r="AE378" s="559"/>
      <c r="AF378" s="559"/>
      <c r="AG378" s="562"/>
      <c r="AH378" s="562"/>
      <c r="AI378" s="562"/>
      <c r="AJ378" s="563"/>
    </row>
    <row r="379" spans="3:36" ht="12" customHeight="1" x14ac:dyDescent="0.4"/>
    <row r="380" spans="3:36" ht="18" customHeight="1" x14ac:dyDescent="0.4">
      <c r="C380" s="91" t="s">
        <v>493</v>
      </c>
    </row>
    <row r="381" spans="3:36" ht="18" customHeight="1" x14ac:dyDescent="0.4">
      <c r="C381" s="316" t="s">
        <v>172</v>
      </c>
      <c r="D381" s="316"/>
      <c r="E381" s="316"/>
      <c r="F381" s="316"/>
      <c r="G381" s="316"/>
      <c r="H381" s="316"/>
      <c r="I381" s="316" t="s">
        <v>494</v>
      </c>
      <c r="J381" s="316"/>
      <c r="K381" s="316"/>
      <c r="L381" s="316"/>
      <c r="M381" s="316"/>
      <c r="N381" s="316"/>
      <c r="O381" s="316"/>
      <c r="P381" s="316" t="s">
        <v>495</v>
      </c>
      <c r="Q381" s="316"/>
      <c r="R381" s="316"/>
      <c r="S381" s="316"/>
      <c r="T381" s="316"/>
      <c r="U381" s="316"/>
      <c r="V381" s="316"/>
    </row>
    <row r="382" spans="3:36" ht="18" customHeight="1" x14ac:dyDescent="0.4">
      <c r="C382" s="316"/>
      <c r="D382" s="316"/>
      <c r="E382" s="316"/>
      <c r="F382" s="316"/>
      <c r="G382" s="316"/>
      <c r="H382" s="316"/>
      <c r="I382" s="329" t="s">
        <v>488</v>
      </c>
      <c r="J382" s="329"/>
      <c r="K382" s="329"/>
      <c r="L382" s="329" t="s">
        <v>489</v>
      </c>
      <c r="M382" s="329"/>
      <c r="N382" s="329"/>
      <c r="O382" s="329"/>
      <c r="P382" s="329" t="s">
        <v>488</v>
      </c>
      <c r="Q382" s="329"/>
      <c r="R382" s="329"/>
      <c r="S382" s="329" t="s">
        <v>489</v>
      </c>
      <c r="T382" s="329"/>
      <c r="U382" s="329"/>
      <c r="V382" s="329"/>
    </row>
    <row r="383" spans="3:36" ht="18" customHeight="1" x14ac:dyDescent="0.4">
      <c r="C383" s="316" t="s">
        <v>490</v>
      </c>
      <c r="D383" s="316"/>
      <c r="E383" s="546">
        <f>N361</f>
        <v>0</v>
      </c>
      <c r="F383" s="547"/>
      <c r="G383" s="547"/>
      <c r="H383" s="548"/>
      <c r="I383" s="549">
        <f t="shared" ref="I383:I390" si="49">W368</f>
        <v>0</v>
      </c>
      <c r="J383" s="550"/>
      <c r="K383" s="551"/>
      <c r="L383" s="552" t="str">
        <f t="shared" ref="L383:L390" si="50">AG368</f>
        <v/>
      </c>
      <c r="M383" s="552"/>
      <c r="N383" s="552"/>
      <c r="O383" s="552"/>
      <c r="P383" s="553"/>
      <c r="Q383" s="553"/>
      <c r="R383" s="553"/>
      <c r="S383" s="554" t="str">
        <f t="shared" ref="S383:S387" si="51">IF(ISBLANK(P383),"",L383/I383*P383)</f>
        <v/>
      </c>
      <c r="T383" s="554"/>
      <c r="U383" s="554"/>
      <c r="V383" s="554"/>
    </row>
    <row r="384" spans="3:36" ht="18" customHeight="1" x14ac:dyDescent="0.4">
      <c r="C384" s="448" t="s">
        <v>491</v>
      </c>
      <c r="D384" s="448"/>
      <c r="E384" s="546">
        <f t="shared" ref="E384:E390" si="52">E369</f>
        <v>0</v>
      </c>
      <c r="F384" s="547"/>
      <c r="G384" s="547"/>
      <c r="H384" s="548"/>
      <c r="I384" s="549">
        <f t="shared" si="49"/>
        <v>0</v>
      </c>
      <c r="J384" s="550"/>
      <c r="K384" s="551"/>
      <c r="L384" s="552" t="str">
        <f t="shared" si="50"/>
        <v/>
      </c>
      <c r="M384" s="552"/>
      <c r="N384" s="552"/>
      <c r="O384" s="552"/>
      <c r="P384" s="564"/>
      <c r="Q384" s="564"/>
      <c r="R384" s="564"/>
      <c r="S384" s="554" t="str">
        <f t="shared" si="51"/>
        <v/>
      </c>
      <c r="T384" s="554"/>
      <c r="U384" s="554"/>
      <c r="V384" s="554"/>
    </row>
    <row r="385" spans="3:29" ht="18" customHeight="1" x14ac:dyDescent="0.4">
      <c r="C385" s="448"/>
      <c r="D385" s="448"/>
      <c r="E385" s="546">
        <f t="shared" si="52"/>
        <v>0</v>
      </c>
      <c r="F385" s="547"/>
      <c r="G385" s="547"/>
      <c r="H385" s="548"/>
      <c r="I385" s="549">
        <f t="shared" si="49"/>
        <v>0</v>
      </c>
      <c r="J385" s="550"/>
      <c r="K385" s="551"/>
      <c r="L385" s="552" t="str">
        <f t="shared" si="50"/>
        <v/>
      </c>
      <c r="M385" s="552"/>
      <c r="N385" s="552"/>
      <c r="O385" s="552"/>
      <c r="P385" s="564"/>
      <c r="Q385" s="564"/>
      <c r="R385" s="564"/>
      <c r="S385" s="554" t="str">
        <f t="shared" si="51"/>
        <v/>
      </c>
      <c r="T385" s="554"/>
      <c r="U385" s="554"/>
      <c r="V385" s="554"/>
    </row>
    <row r="386" spans="3:29" ht="18" customHeight="1" x14ac:dyDescent="0.4">
      <c r="C386" s="448"/>
      <c r="D386" s="448"/>
      <c r="E386" s="546">
        <f t="shared" si="52"/>
        <v>0</v>
      </c>
      <c r="F386" s="547"/>
      <c r="G386" s="547"/>
      <c r="H386" s="548"/>
      <c r="I386" s="549">
        <f t="shared" si="49"/>
        <v>0</v>
      </c>
      <c r="J386" s="550"/>
      <c r="K386" s="551"/>
      <c r="L386" s="552" t="str">
        <f t="shared" si="50"/>
        <v/>
      </c>
      <c r="M386" s="552"/>
      <c r="N386" s="552"/>
      <c r="O386" s="552"/>
      <c r="P386" s="564"/>
      <c r="Q386" s="564"/>
      <c r="R386" s="564"/>
      <c r="S386" s="554" t="str">
        <f t="shared" si="51"/>
        <v/>
      </c>
      <c r="T386" s="554"/>
      <c r="U386" s="554"/>
      <c r="V386" s="554"/>
    </row>
    <row r="387" spans="3:29" ht="18" customHeight="1" x14ac:dyDescent="0.4">
      <c r="C387" s="448"/>
      <c r="D387" s="448"/>
      <c r="E387" s="546">
        <f t="shared" si="52"/>
        <v>0</v>
      </c>
      <c r="F387" s="547"/>
      <c r="G387" s="547"/>
      <c r="H387" s="548"/>
      <c r="I387" s="549">
        <f t="shared" si="49"/>
        <v>0</v>
      </c>
      <c r="J387" s="550"/>
      <c r="K387" s="551"/>
      <c r="L387" s="552" t="str">
        <f t="shared" si="50"/>
        <v/>
      </c>
      <c r="M387" s="552"/>
      <c r="N387" s="552"/>
      <c r="O387" s="552"/>
      <c r="P387" s="564"/>
      <c r="Q387" s="564"/>
      <c r="R387" s="564"/>
      <c r="S387" s="554" t="str">
        <f t="shared" si="51"/>
        <v/>
      </c>
      <c r="T387" s="554"/>
      <c r="U387" s="554"/>
      <c r="V387" s="554"/>
    </row>
    <row r="388" spans="3:29" ht="18" customHeight="1" x14ac:dyDescent="0.4">
      <c r="C388" s="448"/>
      <c r="D388" s="448"/>
      <c r="E388" s="546">
        <f t="shared" si="52"/>
        <v>0</v>
      </c>
      <c r="F388" s="547"/>
      <c r="G388" s="547"/>
      <c r="H388" s="548"/>
      <c r="I388" s="549">
        <f t="shared" si="49"/>
        <v>0</v>
      </c>
      <c r="J388" s="550"/>
      <c r="K388" s="551"/>
      <c r="L388" s="552" t="str">
        <f t="shared" si="50"/>
        <v/>
      </c>
      <c r="M388" s="552"/>
      <c r="N388" s="552"/>
      <c r="O388" s="552"/>
      <c r="P388" s="564"/>
      <c r="Q388" s="564"/>
      <c r="R388" s="564"/>
      <c r="S388" s="554" t="str">
        <f>IF(ISBLANK(P388),"",L388/I388*P388)</f>
        <v/>
      </c>
      <c r="T388" s="554"/>
      <c r="U388" s="554"/>
      <c r="V388" s="554"/>
    </row>
    <row r="389" spans="3:29" ht="18" customHeight="1" x14ac:dyDescent="0.4">
      <c r="C389" s="448"/>
      <c r="D389" s="448"/>
      <c r="E389" s="546">
        <f t="shared" si="52"/>
        <v>0</v>
      </c>
      <c r="F389" s="547"/>
      <c r="G389" s="547"/>
      <c r="H389" s="548"/>
      <c r="I389" s="549">
        <f t="shared" si="49"/>
        <v>0</v>
      </c>
      <c r="J389" s="550"/>
      <c r="K389" s="551"/>
      <c r="L389" s="552" t="str">
        <f t="shared" si="50"/>
        <v/>
      </c>
      <c r="M389" s="552"/>
      <c r="N389" s="552"/>
      <c r="O389" s="552"/>
      <c r="P389" s="564"/>
      <c r="Q389" s="564"/>
      <c r="R389" s="564"/>
      <c r="S389" s="554" t="str">
        <f t="shared" ref="S389:S390" si="53">IF(ISBLANK(P389),"",L389/I389*P389)</f>
        <v/>
      </c>
      <c r="T389" s="554"/>
      <c r="U389" s="554"/>
      <c r="V389" s="554"/>
    </row>
    <row r="390" spans="3:29" ht="18" customHeight="1" x14ac:dyDescent="0.4">
      <c r="C390" s="448"/>
      <c r="D390" s="448"/>
      <c r="E390" s="546">
        <f t="shared" si="52"/>
        <v>0</v>
      </c>
      <c r="F390" s="547"/>
      <c r="G390" s="547"/>
      <c r="H390" s="548"/>
      <c r="I390" s="549">
        <f t="shared" si="49"/>
        <v>0</v>
      </c>
      <c r="J390" s="550"/>
      <c r="K390" s="551"/>
      <c r="L390" s="552" t="str">
        <f t="shared" si="50"/>
        <v/>
      </c>
      <c r="M390" s="552"/>
      <c r="N390" s="552"/>
      <c r="O390" s="552"/>
      <c r="P390" s="564"/>
      <c r="Q390" s="564"/>
      <c r="R390" s="564"/>
      <c r="S390" s="554" t="str">
        <f t="shared" si="53"/>
        <v/>
      </c>
      <c r="T390" s="554"/>
      <c r="U390" s="554"/>
      <c r="V390" s="554"/>
    </row>
    <row r="391" spans="3:29" ht="18" customHeight="1" x14ac:dyDescent="0.4">
      <c r="C391" s="340" t="s">
        <v>8</v>
      </c>
      <c r="D391" s="341"/>
      <c r="E391" s="341"/>
      <c r="F391" s="341"/>
      <c r="G391" s="341"/>
      <c r="H391" s="342"/>
      <c r="I391" s="555">
        <f>SUM(I383:K390)</f>
        <v>0</v>
      </c>
      <c r="J391" s="555"/>
      <c r="K391" s="555"/>
      <c r="L391" s="555">
        <f>SUM(L383:O390)</f>
        <v>0</v>
      </c>
      <c r="M391" s="555"/>
      <c r="N391" s="555"/>
      <c r="O391" s="555"/>
      <c r="P391" s="555">
        <f>SUM(P383:R390)</f>
        <v>0</v>
      </c>
      <c r="Q391" s="555"/>
      <c r="R391" s="555"/>
      <c r="S391" s="555">
        <f>SUM(S383:V390)</f>
        <v>0</v>
      </c>
      <c r="T391" s="555"/>
      <c r="U391" s="555"/>
      <c r="V391" s="555"/>
    </row>
    <row r="392" spans="3:29" ht="18" hidden="1" customHeight="1" x14ac:dyDescent="0.4">
      <c r="I392" s="565" t="s">
        <v>492</v>
      </c>
      <c r="J392" s="566"/>
      <c r="K392" s="566"/>
      <c r="L392" s="567" t="str">
        <f>IF(ISBLANK(L368),"",IF(L391&gt;=100000000,"佐賀さいこうモデル",IF(L391&gt;=40000000,"発展モデル","標準モデル")))</f>
        <v/>
      </c>
      <c r="M392" s="567"/>
      <c r="N392" s="567"/>
      <c r="O392" s="568"/>
      <c r="P392" s="556" t="s">
        <v>492</v>
      </c>
      <c r="Q392" s="557"/>
      <c r="R392" s="557"/>
      <c r="S392" s="560" t="str">
        <f>IF(ISBLANK(P383),"",IF(S391&gt;=100000000,"佐賀さいこうモデル",IF(S391&gt;=40000000,"発展モデル","標準モデル")))</f>
        <v/>
      </c>
      <c r="T392" s="560"/>
      <c r="U392" s="560"/>
      <c r="V392" s="561"/>
    </row>
    <row r="393" spans="3:29" ht="18" hidden="1" customHeight="1" x14ac:dyDescent="0.4">
      <c r="I393" s="558"/>
      <c r="J393" s="559"/>
      <c r="K393" s="559"/>
      <c r="L393" s="562"/>
      <c r="M393" s="562"/>
      <c r="N393" s="562"/>
      <c r="O393" s="563"/>
      <c r="P393" s="558"/>
      <c r="Q393" s="559"/>
      <c r="R393" s="559"/>
      <c r="S393" s="562"/>
      <c r="T393" s="562"/>
      <c r="U393" s="562"/>
      <c r="V393" s="563"/>
    </row>
    <row r="394" spans="3:29" ht="18" customHeight="1" x14ac:dyDescent="0.4">
      <c r="C394" s="95" t="s">
        <v>432</v>
      </c>
      <c r="D394" s="91" t="s">
        <v>496</v>
      </c>
      <c r="I394" s="95"/>
      <c r="J394" s="95"/>
      <c r="K394" s="95"/>
      <c r="L394" s="96"/>
      <c r="M394" s="96"/>
      <c r="N394" s="96"/>
      <c r="O394" s="96"/>
      <c r="P394" s="95"/>
      <c r="Q394" s="95"/>
      <c r="R394" s="95"/>
      <c r="S394" s="96"/>
      <c r="T394" s="96"/>
      <c r="U394" s="96"/>
      <c r="V394" s="96"/>
    </row>
    <row r="396" spans="3:29" ht="18" customHeight="1" x14ac:dyDescent="0.4">
      <c r="C396" s="448" t="s">
        <v>497</v>
      </c>
      <c r="D396" s="448"/>
      <c r="E396" s="448"/>
      <c r="F396" s="448"/>
      <c r="G396" s="448"/>
      <c r="H396" s="448"/>
      <c r="I396" s="353"/>
      <c r="J396" s="353"/>
      <c r="K396" s="353"/>
      <c r="L396" s="353"/>
      <c r="M396" s="353"/>
      <c r="N396" s="353"/>
      <c r="O396" s="353"/>
      <c r="P396" s="353"/>
      <c r="Q396" s="353"/>
      <c r="R396" s="353"/>
      <c r="S396" s="353"/>
      <c r="T396" s="353"/>
      <c r="U396" s="353"/>
      <c r="V396" s="353"/>
      <c r="W396" s="353"/>
      <c r="X396" s="353"/>
      <c r="Y396" s="353"/>
      <c r="Z396" s="353"/>
      <c r="AA396" s="353"/>
      <c r="AB396" s="353"/>
      <c r="AC396" s="353"/>
    </row>
    <row r="397" spans="3:29" ht="18" customHeight="1" x14ac:dyDescent="0.4">
      <c r="C397" s="448"/>
      <c r="D397" s="448"/>
      <c r="E397" s="448"/>
      <c r="F397" s="448"/>
      <c r="G397" s="448"/>
      <c r="H397" s="448"/>
      <c r="I397" s="353"/>
      <c r="J397" s="353"/>
      <c r="K397" s="353"/>
      <c r="L397" s="353"/>
      <c r="M397" s="353"/>
      <c r="N397" s="353"/>
      <c r="O397" s="353"/>
      <c r="P397" s="353"/>
      <c r="Q397" s="353"/>
      <c r="R397" s="353"/>
      <c r="S397" s="353"/>
      <c r="T397" s="353"/>
      <c r="U397" s="353"/>
      <c r="V397" s="353"/>
      <c r="W397" s="353"/>
      <c r="X397" s="353"/>
      <c r="Y397" s="353"/>
      <c r="Z397" s="353"/>
      <c r="AA397" s="353"/>
      <c r="AB397" s="353"/>
      <c r="AC397" s="353"/>
    </row>
    <row r="398" spans="3:29" ht="18" customHeight="1" x14ac:dyDescent="0.4">
      <c r="C398" s="95" t="s">
        <v>498</v>
      </c>
      <c r="D398" s="91" t="s">
        <v>499</v>
      </c>
    </row>
    <row r="399" spans="3:29" ht="12" customHeight="1" x14ac:dyDescent="0.4"/>
    <row r="400" spans="3:29" ht="18" customHeight="1" x14ac:dyDescent="0.4">
      <c r="C400" s="91" t="s">
        <v>500</v>
      </c>
    </row>
    <row r="401" spans="2:29" ht="18" customHeight="1" x14ac:dyDescent="0.4">
      <c r="C401" s="316" t="s">
        <v>172</v>
      </c>
      <c r="D401" s="316"/>
      <c r="E401" s="316"/>
      <c r="F401" s="316"/>
      <c r="G401" s="316"/>
      <c r="H401" s="316"/>
      <c r="I401" s="316" t="s">
        <v>501</v>
      </c>
      <c r="J401" s="316"/>
      <c r="K401" s="316"/>
      <c r="L401" s="316"/>
      <c r="M401" s="316"/>
      <c r="N401" s="316"/>
      <c r="O401" s="316"/>
      <c r="P401" s="316" t="s">
        <v>502</v>
      </c>
      <c r="Q401" s="316"/>
      <c r="R401" s="316"/>
      <c r="S401" s="316"/>
      <c r="T401" s="316"/>
      <c r="U401" s="316"/>
      <c r="V401" s="316"/>
      <c r="W401" s="316" t="s">
        <v>503</v>
      </c>
      <c r="X401" s="316"/>
      <c r="Y401" s="316"/>
      <c r="Z401" s="316"/>
      <c r="AA401" s="316"/>
      <c r="AB401" s="316"/>
      <c r="AC401" s="316"/>
    </row>
    <row r="402" spans="2:29" ht="18" customHeight="1" x14ac:dyDescent="0.4">
      <c r="C402" s="316"/>
      <c r="D402" s="316"/>
      <c r="E402" s="316"/>
      <c r="F402" s="316"/>
      <c r="G402" s="316"/>
      <c r="H402" s="316"/>
      <c r="I402" s="329" t="s">
        <v>488</v>
      </c>
      <c r="J402" s="329"/>
      <c r="K402" s="329"/>
      <c r="L402" s="329" t="s">
        <v>489</v>
      </c>
      <c r="M402" s="329"/>
      <c r="N402" s="329"/>
      <c r="O402" s="329"/>
      <c r="P402" s="329" t="s">
        <v>488</v>
      </c>
      <c r="Q402" s="329"/>
      <c r="R402" s="329"/>
      <c r="S402" s="329" t="s">
        <v>489</v>
      </c>
      <c r="T402" s="329"/>
      <c r="U402" s="329"/>
      <c r="V402" s="329"/>
      <c r="W402" s="329" t="s">
        <v>488</v>
      </c>
      <c r="X402" s="329"/>
      <c r="Y402" s="329"/>
      <c r="Z402" s="329" t="s">
        <v>489</v>
      </c>
      <c r="AA402" s="329"/>
      <c r="AB402" s="329"/>
      <c r="AC402" s="329"/>
    </row>
    <row r="403" spans="2:29" ht="18" customHeight="1" x14ac:dyDescent="0.4">
      <c r="C403" s="316" t="s">
        <v>490</v>
      </c>
      <c r="D403" s="316"/>
      <c r="E403" s="546">
        <f>N361</f>
        <v>0</v>
      </c>
      <c r="F403" s="547"/>
      <c r="G403" s="547"/>
      <c r="H403" s="548"/>
      <c r="I403" s="553"/>
      <c r="J403" s="553"/>
      <c r="K403" s="553"/>
      <c r="L403" s="569"/>
      <c r="M403" s="569"/>
      <c r="N403" s="569"/>
      <c r="O403" s="569"/>
      <c r="P403" s="553"/>
      <c r="Q403" s="553"/>
      <c r="R403" s="553"/>
      <c r="S403" s="553"/>
      <c r="T403" s="553"/>
      <c r="U403" s="553"/>
      <c r="V403" s="553"/>
      <c r="W403" s="553"/>
      <c r="X403" s="553"/>
      <c r="Y403" s="553"/>
      <c r="Z403" s="553"/>
      <c r="AA403" s="553"/>
      <c r="AB403" s="553"/>
      <c r="AC403" s="553"/>
    </row>
    <row r="404" spans="2:29" ht="18" customHeight="1" x14ac:dyDescent="0.4">
      <c r="C404" s="448" t="s">
        <v>491</v>
      </c>
      <c r="D404" s="448"/>
      <c r="E404" s="546">
        <f>E384</f>
        <v>0</v>
      </c>
      <c r="F404" s="547"/>
      <c r="G404" s="547"/>
      <c r="H404" s="548"/>
      <c r="I404" s="553">
        <f t="shared" ref="I404:I410" si="54">I384</f>
        <v>0</v>
      </c>
      <c r="J404" s="553"/>
      <c r="K404" s="553"/>
      <c r="L404" s="569" t="str">
        <f t="shared" ref="L404:L410" si="55">L384</f>
        <v/>
      </c>
      <c r="M404" s="569"/>
      <c r="N404" s="569"/>
      <c r="O404" s="569"/>
      <c r="P404" s="553">
        <f t="shared" ref="P404:P410" si="56">P384</f>
        <v>0</v>
      </c>
      <c r="Q404" s="553"/>
      <c r="R404" s="553"/>
      <c r="S404" s="570"/>
      <c r="T404" s="571"/>
      <c r="U404" s="571"/>
      <c r="V404" s="572"/>
      <c r="W404" s="553"/>
      <c r="X404" s="553"/>
      <c r="Y404" s="553"/>
      <c r="Z404" s="570"/>
      <c r="AA404" s="571"/>
      <c r="AB404" s="571"/>
      <c r="AC404" s="572"/>
    </row>
    <row r="405" spans="2:29" ht="18" customHeight="1" x14ac:dyDescent="0.4">
      <c r="C405" s="448"/>
      <c r="D405" s="448"/>
      <c r="E405" s="546">
        <f t="shared" ref="E405:E410" si="57">E385</f>
        <v>0</v>
      </c>
      <c r="F405" s="547"/>
      <c r="G405" s="547"/>
      <c r="H405" s="548"/>
      <c r="I405" s="553">
        <f t="shared" si="54"/>
        <v>0</v>
      </c>
      <c r="J405" s="553"/>
      <c r="K405" s="553"/>
      <c r="L405" s="569" t="str">
        <f t="shared" si="55"/>
        <v/>
      </c>
      <c r="M405" s="569"/>
      <c r="N405" s="569"/>
      <c r="O405" s="569"/>
      <c r="P405" s="553">
        <f t="shared" si="56"/>
        <v>0</v>
      </c>
      <c r="Q405" s="553"/>
      <c r="R405" s="553"/>
      <c r="S405" s="570"/>
      <c r="T405" s="571"/>
      <c r="U405" s="571"/>
      <c r="V405" s="572"/>
      <c r="W405" s="553"/>
      <c r="X405" s="553"/>
      <c r="Y405" s="553"/>
      <c r="Z405" s="570"/>
      <c r="AA405" s="571"/>
      <c r="AB405" s="571"/>
      <c r="AC405" s="572"/>
    </row>
    <row r="406" spans="2:29" ht="18" customHeight="1" x14ac:dyDescent="0.4">
      <c r="C406" s="448"/>
      <c r="D406" s="448"/>
      <c r="E406" s="546">
        <f t="shared" si="57"/>
        <v>0</v>
      </c>
      <c r="F406" s="547"/>
      <c r="G406" s="547"/>
      <c r="H406" s="548"/>
      <c r="I406" s="553">
        <f t="shared" si="54"/>
        <v>0</v>
      </c>
      <c r="J406" s="553"/>
      <c r="K406" s="553"/>
      <c r="L406" s="569" t="str">
        <f t="shared" si="55"/>
        <v/>
      </c>
      <c r="M406" s="569"/>
      <c r="N406" s="569"/>
      <c r="O406" s="569"/>
      <c r="P406" s="553">
        <f t="shared" si="56"/>
        <v>0</v>
      </c>
      <c r="Q406" s="553"/>
      <c r="R406" s="553"/>
      <c r="S406" s="570"/>
      <c r="T406" s="571"/>
      <c r="U406" s="571"/>
      <c r="V406" s="572"/>
      <c r="W406" s="553"/>
      <c r="X406" s="553"/>
      <c r="Y406" s="553"/>
      <c r="Z406" s="570"/>
      <c r="AA406" s="571"/>
      <c r="AB406" s="571"/>
      <c r="AC406" s="572"/>
    </row>
    <row r="407" spans="2:29" ht="18" customHeight="1" x14ac:dyDescent="0.4">
      <c r="C407" s="448"/>
      <c r="D407" s="448"/>
      <c r="E407" s="546">
        <f t="shared" si="57"/>
        <v>0</v>
      </c>
      <c r="F407" s="547"/>
      <c r="G407" s="547"/>
      <c r="H407" s="548"/>
      <c r="I407" s="553">
        <f t="shared" si="54"/>
        <v>0</v>
      </c>
      <c r="J407" s="553"/>
      <c r="K407" s="553"/>
      <c r="L407" s="569" t="str">
        <f t="shared" si="55"/>
        <v/>
      </c>
      <c r="M407" s="569"/>
      <c r="N407" s="569"/>
      <c r="O407" s="569"/>
      <c r="P407" s="553">
        <f t="shared" si="56"/>
        <v>0</v>
      </c>
      <c r="Q407" s="553"/>
      <c r="R407" s="553"/>
      <c r="S407" s="570"/>
      <c r="T407" s="571"/>
      <c r="U407" s="571"/>
      <c r="V407" s="572"/>
      <c r="W407" s="553"/>
      <c r="X407" s="553"/>
      <c r="Y407" s="553"/>
      <c r="Z407" s="570"/>
      <c r="AA407" s="571"/>
      <c r="AB407" s="571"/>
      <c r="AC407" s="572"/>
    </row>
    <row r="408" spans="2:29" ht="18" customHeight="1" x14ac:dyDescent="0.4">
      <c r="C408" s="448"/>
      <c r="D408" s="448"/>
      <c r="E408" s="546">
        <f t="shared" si="57"/>
        <v>0</v>
      </c>
      <c r="F408" s="547"/>
      <c r="G408" s="547"/>
      <c r="H408" s="548"/>
      <c r="I408" s="553">
        <f t="shared" si="54"/>
        <v>0</v>
      </c>
      <c r="J408" s="553"/>
      <c r="K408" s="553"/>
      <c r="L408" s="569" t="str">
        <f t="shared" si="55"/>
        <v/>
      </c>
      <c r="M408" s="569"/>
      <c r="N408" s="569"/>
      <c r="O408" s="569"/>
      <c r="P408" s="553">
        <f t="shared" si="56"/>
        <v>0</v>
      </c>
      <c r="Q408" s="553"/>
      <c r="R408" s="553"/>
      <c r="S408" s="570"/>
      <c r="T408" s="571"/>
      <c r="U408" s="571"/>
      <c r="V408" s="572"/>
      <c r="W408" s="553"/>
      <c r="X408" s="553"/>
      <c r="Y408" s="553"/>
      <c r="Z408" s="570"/>
      <c r="AA408" s="571"/>
      <c r="AB408" s="571"/>
      <c r="AC408" s="572"/>
    </row>
    <row r="409" spans="2:29" ht="18" customHeight="1" x14ac:dyDescent="0.4">
      <c r="C409" s="448"/>
      <c r="D409" s="448"/>
      <c r="E409" s="546">
        <f t="shared" si="57"/>
        <v>0</v>
      </c>
      <c r="F409" s="547"/>
      <c r="G409" s="547"/>
      <c r="H409" s="548"/>
      <c r="I409" s="553">
        <f t="shared" si="54"/>
        <v>0</v>
      </c>
      <c r="J409" s="553"/>
      <c r="K409" s="553"/>
      <c r="L409" s="569" t="str">
        <f t="shared" si="55"/>
        <v/>
      </c>
      <c r="M409" s="569"/>
      <c r="N409" s="569"/>
      <c r="O409" s="569"/>
      <c r="P409" s="553">
        <f t="shared" si="56"/>
        <v>0</v>
      </c>
      <c r="Q409" s="553"/>
      <c r="R409" s="553"/>
      <c r="S409" s="570"/>
      <c r="T409" s="571"/>
      <c r="U409" s="571"/>
      <c r="V409" s="572"/>
      <c r="W409" s="553"/>
      <c r="X409" s="553"/>
      <c r="Y409" s="553"/>
      <c r="Z409" s="570"/>
      <c r="AA409" s="571"/>
      <c r="AB409" s="571"/>
      <c r="AC409" s="572"/>
    </row>
    <row r="410" spans="2:29" ht="18" customHeight="1" x14ac:dyDescent="0.4">
      <c r="C410" s="448"/>
      <c r="D410" s="448"/>
      <c r="E410" s="546">
        <f t="shared" si="57"/>
        <v>0</v>
      </c>
      <c r="F410" s="547"/>
      <c r="G410" s="547"/>
      <c r="H410" s="548"/>
      <c r="I410" s="553">
        <f t="shared" si="54"/>
        <v>0</v>
      </c>
      <c r="J410" s="553"/>
      <c r="K410" s="553"/>
      <c r="L410" s="569" t="str">
        <f t="shared" si="55"/>
        <v/>
      </c>
      <c r="M410" s="569"/>
      <c r="N410" s="569"/>
      <c r="O410" s="569"/>
      <c r="P410" s="553">
        <f t="shared" si="56"/>
        <v>0</v>
      </c>
      <c r="Q410" s="553"/>
      <c r="R410" s="553"/>
      <c r="S410" s="570"/>
      <c r="T410" s="571"/>
      <c r="U410" s="571"/>
      <c r="V410" s="572"/>
      <c r="W410" s="553"/>
      <c r="X410" s="553"/>
      <c r="Y410" s="553"/>
      <c r="Z410" s="570"/>
      <c r="AA410" s="571"/>
      <c r="AB410" s="571"/>
      <c r="AC410" s="572"/>
    </row>
    <row r="411" spans="2:29" ht="18" customHeight="1" x14ac:dyDescent="0.4">
      <c r="C411" s="340" t="s">
        <v>8</v>
      </c>
      <c r="D411" s="341"/>
      <c r="E411" s="341"/>
      <c r="F411" s="341"/>
      <c r="G411" s="341"/>
      <c r="H411" s="342"/>
      <c r="I411" s="555">
        <f>SUM(I403:K410)</f>
        <v>0</v>
      </c>
      <c r="J411" s="555"/>
      <c r="K411" s="555"/>
      <c r="L411" s="555">
        <f>SUM(L403:O410)</f>
        <v>0</v>
      </c>
      <c r="M411" s="555"/>
      <c r="N411" s="555"/>
      <c r="O411" s="555"/>
      <c r="P411" s="555">
        <f>SUM(P403:R410)</f>
        <v>0</v>
      </c>
      <c r="Q411" s="555"/>
      <c r="R411" s="555"/>
      <c r="S411" s="555">
        <f>SUM(S403:V410)</f>
        <v>0</v>
      </c>
      <c r="T411" s="555"/>
      <c r="U411" s="555"/>
      <c r="V411" s="555"/>
      <c r="W411" s="555">
        <f>SUM(W403:Y410)</f>
        <v>0</v>
      </c>
      <c r="X411" s="555"/>
      <c r="Y411" s="555"/>
      <c r="Z411" s="555">
        <f>SUM(Z403:AC410)</f>
        <v>0</v>
      </c>
      <c r="AA411" s="555"/>
      <c r="AB411" s="555"/>
      <c r="AC411" s="555"/>
    </row>
    <row r="412" spans="2:29" ht="18" customHeight="1" x14ac:dyDescent="0.4">
      <c r="C412" s="316" t="s">
        <v>504</v>
      </c>
      <c r="D412" s="316"/>
      <c r="E412" s="316"/>
      <c r="F412" s="316"/>
      <c r="G412" s="316"/>
      <c r="H412" s="316"/>
      <c r="I412" s="580" t="str">
        <f>IF(ISBLANK(I403),"",(I403-I383)/(P383-I383))</f>
        <v/>
      </c>
      <c r="J412" s="580"/>
      <c r="K412" s="580"/>
      <c r="L412" s="580" t="str">
        <f>IF(ISBLANK(I403),"",(L403-L383)/(S383-L383))</f>
        <v/>
      </c>
      <c r="M412" s="580"/>
      <c r="N412" s="580"/>
      <c r="O412" s="580"/>
      <c r="P412" s="580" t="str">
        <f>IF(ISBLANK(P403),"",(P403-I383)/(P383-I383))</f>
        <v/>
      </c>
      <c r="Q412" s="580"/>
      <c r="R412" s="580"/>
      <c r="S412" s="580" t="str">
        <f>IF(ISBLANK(S403),"",(S403-L383)/(S383-L383))</f>
        <v/>
      </c>
      <c r="T412" s="580"/>
      <c r="U412" s="580"/>
      <c r="V412" s="580"/>
      <c r="W412" s="580" t="str">
        <f>IF(ISBLANK(W403),"",(W403-I383)/(P383-I383))</f>
        <v/>
      </c>
      <c r="X412" s="580"/>
      <c r="Y412" s="580"/>
      <c r="Z412" s="580" t="str">
        <f>IF(ISBLANK(Z403),"",(Z403-L383)/(S383-L383))</f>
        <v/>
      </c>
      <c r="AA412" s="580"/>
      <c r="AB412" s="580"/>
      <c r="AC412" s="580"/>
    </row>
    <row r="416" spans="2:29" ht="18" customHeight="1" x14ac:dyDescent="0.4">
      <c r="B416" s="91" t="s">
        <v>505</v>
      </c>
    </row>
    <row r="417" spans="3:29" ht="18" customHeight="1" x14ac:dyDescent="0.4">
      <c r="C417" s="91" t="s">
        <v>506</v>
      </c>
    </row>
    <row r="418" spans="3:29" ht="18" customHeight="1" x14ac:dyDescent="0.4">
      <c r="C418" s="316" t="s">
        <v>172</v>
      </c>
      <c r="D418" s="316"/>
      <c r="E418" s="316"/>
      <c r="F418" s="316"/>
      <c r="G418" s="316"/>
      <c r="H418" s="316"/>
      <c r="I418" s="316" t="s">
        <v>488</v>
      </c>
      <c r="J418" s="316"/>
      <c r="K418" s="316"/>
      <c r="L418" s="316"/>
      <c r="M418" s="316"/>
      <c r="N418" s="316"/>
      <c r="O418" s="316"/>
      <c r="P418" s="316"/>
      <c r="Q418" s="316"/>
      <c r="R418" s="316"/>
    </row>
    <row r="419" spans="3:29" ht="18" customHeight="1" x14ac:dyDescent="0.4">
      <c r="C419" s="316"/>
      <c r="D419" s="316"/>
      <c r="E419" s="316"/>
      <c r="F419" s="316"/>
      <c r="G419" s="316"/>
      <c r="H419" s="316"/>
      <c r="I419" s="340" t="s">
        <v>507</v>
      </c>
      <c r="J419" s="341"/>
      <c r="K419" s="341"/>
      <c r="L419" s="341"/>
      <c r="M419" s="342"/>
      <c r="N419" s="340" t="s">
        <v>508</v>
      </c>
      <c r="O419" s="341"/>
      <c r="P419" s="341"/>
      <c r="Q419" s="341"/>
      <c r="R419" s="342"/>
    </row>
    <row r="420" spans="3:29" ht="18" customHeight="1" x14ac:dyDescent="0.4">
      <c r="C420" s="316" t="s">
        <v>490</v>
      </c>
      <c r="D420" s="316"/>
      <c r="E420" s="448">
        <f>N361</f>
        <v>0</v>
      </c>
      <c r="F420" s="448"/>
      <c r="G420" s="448"/>
      <c r="H420" s="448"/>
      <c r="I420" s="573"/>
      <c r="J420" s="573"/>
      <c r="K420" s="573"/>
      <c r="L420" s="573"/>
      <c r="M420" s="573"/>
      <c r="N420" s="573"/>
      <c r="O420" s="573"/>
      <c r="P420" s="573"/>
      <c r="Q420" s="573"/>
      <c r="R420" s="573"/>
    </row>
    <row r="421" spans="3:29" ht="18" customHeight="1" x14ac:dyDescent="0.4">
      <c r="C421" s="574" t="s">
        <v>509</v>
      </c>
      <c r="D421" s="575"/>
      <c r="E421" s="356"/>
      <c r="F421" s="357"/>
      <c r="G421" s="357"/>
      <c r="H421" s="358"/>
      <c r="I421" s="573"/>
      <c r="J421" s="573"/>
      <c r="K421" s="573"/>
      <c r="L421" s="573"/>
      <c r="M421" s="573"/>
      <c r="N421" s="573"/>
      <c r="O421" s="573"/>
      <c r="P421" s="573"/>
      <c r="Q421" s="573"/>
      <c r="R421" s="573"/>
    </row>
    <row r="422" spans="3:29" ht="18" customHeight="1" x14ac:dyDescent="0.4">
      <c r="C422" s="576"/>
      <c r="D422" s="577"/>
      <c r="E422" s="356"/>
      <c r="F422" s="357"/>
      <c r="G422" s="357"/>
      <c r="H422" s="358"/>
      <c r="I422" s="573"/>
      <c r="J422" s="573"/>
      <c r="K422" s="573"/>
      <c r="L422" s="573"/>
      <c r="M422" s="573"/>
      <c r="N422" s="573"/>
      <c r="O422" s="573"/>
      <c r="P422" s="573"/>
      <c r="Q422" s="573"/>
      <c r="R422" s="573"/>
    </row>
    <row r="423" spans="3:29" ht="18" customHeight="1" x14ac:dyDescent="0.4">
      <c r="C423" s="576"/>
      <c r="D423" s="577"/>
      <c r="E423" s="356"/>
      <c r="F423" s="357"/>
      <c r="G423" s="357"/>
      <c r="H423" s="358"/>
      <c r="I423" s="573"/>
      <c r="J423" s="573"/>
      <c r="K423" s="573"/>
      <c r="L423" s="573"/>
      <c r="M423" s="573"/>
      <c r="N423" s="573"/>
      <c r="O423" s="573"/>
      <c r="P423" s="573"/>
      <c r="Q423" s="573"/>
      <c r="R423" s="573"/>
    </row>
    <row r="424" spans="3:29" ht="18" customHeight="1" x14ac:dyDescent="0.4">
      <c r="C424" s="576"/>
      <c r="D424" s="577"/>
      <c r="E424" s="356"/>
      <c r="F424" s="357"/>
      <c r="G424" s="357"/>
      <c r="H424" s="358"/>
      <c r="I424" s="573"/>
      <c r="J424" s="573"/>
      <c r="K424" s="573"/>
      <c r="L424" s="573"/>
      <c r="M424" s="573"/>
      <c r="N424" s="573"/>
      <c r="O424" s="573"/>
      <c r="P424" s="573"/>
      <c r="Q424" s="573"/>
      <c r="R424" s="573"/>
    </row>
    <row r="425" spans="3:29" ht="18" customHeight="1" x14ac:dyDescent="0.4">
      <c r="C425" s="578"/>
      <c r="D425" s="579"/>
      <c r="E425" s="356"/>
      <c r="F425" s="357"/>
      <c r="G425" s="357"/>
      <c r="H425" s="358"/>
      <c r="I425" s="573"/>
      <c r="J425" s="573"/>
      <c r="K425" s="573"/>
      <c r="L425" s="573"/>
      <c r="M425" s="573"/>
      <c r="N425" s="573"/>
      <c r="O425" s="573"/>
      <c r="P425" s="573"/>
      <c r="Q425" s="573"/>
      <c r="R425" s="573"/>
    </row>
    <row r="426" spans="3:29" ht="18" customHeight="1" x14ac:dyDescent="0.4">
      <c r="C426" s="340" t="s">
        <v>8</v>
      </c>
      <c r="D426" s="341"/>
      <c r="E426" s="341"/>
      <c r="F426" s="341"/>
      <c r="G426" s="341"/>
      <c r="H426" s="342"/>
      <c r="I426" s="581">
        <f>SUM(I420:M425)</f>
        <v>0</v>
      </c>
      <c r="J426" s="582"/>
      <c r="K426" s="582"/>
      <c r="L426" s="582"/>
      <c r="M426" s="583"/>
      <c r="N426" s="581">
        <f>SUM(N420:R425)</f>
        <v>0</v>
      </c>
      <c r="O426" s="582"/>
      <c r="P426" s="582"/>
      <c r="Q426" s="582"/>
      <c r="R426" s="583"/>
    </row>
    <row r="428" spans="3:29" ht="18" customHeight="1" x14ac:dyDescent="0.4">
      <c r="C428" s="448" t="s">
        <v>497</v>
      </c>
      <c r="D428" s="448"/>
      <c r="E428" s="448"/>
      <c r="F428" s="448"/>
      <c r="G428" s="448"/>
      <c r="H428" s="448"/>
      <c r="I428" s="321"/>
      <c r="J428" s="321"/>
      <c r="K428" s="321"/>
      <c r="L428" s="321"/>
      <c r="M428" s="321"/>
      <c r="N428" s="321"/>
      <c r="O428" s="321"/>
      <c r="P428" s="321"/>
      <c r="Q428" s="321"/>
      <c r="R428" s="321"/>
      <c r="S428" s="321"/>
      <c r="T428" s="321"/>
      <c r="U428" s="321"/>
      <c r="V428" s="321"/>
      <c r="W428" s="321"/>
      <c r="X428" s="321"/>
      <c r="Y428" s="321"/>
      <c r="Z428" s="321"/>
      <c r="AA428" s="321"/>
      <c r="AB428" s="321"/>
      <c r="AC428" s="321"/>
    </row>
    <row r="429" spans="3:29" ht="18" customHeight="1" x14ac:dyDescent="0.4">
      <c r="C429" s="448"/>
      <c r="D429" s="448"/>
      <c r="E429" s="448"/>
      <c r="F429" s="448"/>
      <c r="G429" s="448"/>
      <c r="H429" s="448"/>
      <c r="I429" s="321"/>
      <c r="J429" s="321"/>
      <c r="K429" s="321"/>
      <c r="L429" s="321"/>
      <c r="M429" s="321"/>
      <c r="N429" s="321"/>
      <c r="O429" s="321"/>
      <c r="P429" s="321"/>
      <c r="Q429" s="321"/>
      <c r="R429" s="321"/>
      <c r="S429" s="321"/>
      <c r="T429" s="321"/>
      <c r="U429" s="321"/>
      <c r="V429" s="321"/>
      <c r="W429" s="321"/>
      <c r="X429" s="321"/>
      <c r="Y429" s="321"/>
      <c r="Z429" s="321"/>
      <c r="AA429" s="321"/>
      <c r="AB429" s="321"/>
      <c r="AC429" s="321"/>
    </row>
    <row r="430" spans="3:29" ht="18" customHeight="1" x14ac:dyDescent="0.4">
      <c r="C430" s="95" t="s">
        <v>498</v>
      </c>
      <c r="D430" s="91" t="s">
        <v>510</v>
      </c>
    </row>
    <row r="431" spans="3:29" ht="18" customHeight="1" x14ac:dyDescent="0.4">
      <c r="C431" s="95"/>
      <c r="D431" s="95"/>
    </row>
    <row r="432" spans="3:29" ht="18" customHeight="1" x14ac:dyDescent="0.4">
      <c r="C432" s="91" t="s">
        <v>500</v>
      </c>
    </row>
    <row r="433" spans="1:38" ht="18" customHeight="1" x14ac:dyDescent="0.4">
      <c r="C433" s="316" t="s">
        <v>172</v>
      </c>
      <c r="D433" s="316"/>
      <c r="E433" s="316"/>
      <c r="F433" s="316"/>
      <c r="G433" s="316"/>
      <c r="H433" s="316"/>
      <c r="I433" s="316" t="s">
        <v>488</v>
      </c>
      <c r="J433" s="316"/>
      <c r="K433" s="316"/>
      <c r="L433" s="316"/>
      <c r="M433" s="316"/>
      <c r="N433" s="316"/>
      <c r="O433" s="316"/>
      <c r="P433" s="316"/>
      <c r="Q433" s="316"/>
      <c r="R433" s="316"/>
      <c r="S433" s="316"/>
      <c r="T433" s="316"/>
      <c r="U433" s="316"/>
      <c r="V433" s="316"/>
      <c r="W433" s="316"/>
    </row>
    <row r="434" spans="1:38" ht="18" customHeight="1" x14ac:dyDescent="0.4">
      <c r="C434" s="316"/>
      <c r="D434" s="316"/>
      <c r="E434" s="316"/>
      <c r="F434" s="316"/>
      <c r="G434" s="316"/>
      <c r="H434" s="316"/>
      <c r="I434" s="316" t="s">
        <v>501</v>
      </c>
      <c r="J434" s="316"/>
      <c r="K434" s="316"/>
      <c r="L434" s="316"/>
      <c r="M434" s="316"/>
      <c r="N434" s="316" t="s">
        <v>502</v>
      </c>
      <c r="O434" s="316"/>
      <c r="P434" s="316"/>
      <c r="Q434" s="316"/>
      <c r="R434" s="316"/>
      <c r="S434" s="316" t="s">
        <v>511</v>
      </c>
      <c r="T434" s="316"/>
      <c r="U434" s="316"/>
      <c r="V434" s="316"/>
      <c r="W434" s="316"/>
    </row>
    <row r="435" spans="1:38" ht="18" customHeight="1" x14ac:dyDescent="0.4">
      <c r="C435" s="316" t="s">
        <v>490</v>
      </c>
      <c r="D435" s="316"/>
      <c r="E435" s="448">
        <f>N361</f>
        <v>0</v>
      </c>
      <c r="F435" s="448"/>
      <c r="G435" s="448"/>
      <c r="H435" s="448"/>
      <c r="I435" s="573"/>
      <c r="J435" s="573"/>
      <c r="K435" s="573"/>
      <c r="L435" s="573"/>
      <c r="M435" s="573"/>
      <c r="N435" s="573"/>
      <c r="O435" s="573"/>
      <c r="P435" s="573"/>
      <c r="Q435" s="573"/>
      <c r="R435" s="573"/>
      <c r="S435" s="573"/>
      <c r="T435" s="573"/>
      <c r="U435" s="573"/>
      <c r="V435" s="573"/>
      <c r="W435" s="573"/>
    </row>
    <row r="436" spans="1:38" ht="18" customHeight="1" x14ac:dyDescent="0.4">
      <c r="C436" s="574" t="s">
        <v>509</v>
      </c>
      <c r="D436" s="575"/>
      <c r="E436" s="356"/>
      <c r="F436" s="357"/>
      <c r="G436" s="357"/>
      <c r="H436" s="358"/>
      <c r="I436" s="573"/>
      <c r="J436" s="573"/>
      <c r="K436" s="573"/>
      <c r="L436" s="573"/>
      <c r="M436" s="573"/>
      <c r="N436" s="573"/>
      <c r="O436" s="573"/>
      <c r="P436" s="573"/>
      <c r="Q436" s="573"/>
      <c r="R436" s="573"/>
      <c r="S436" s="573"/>
      <c r="T436" s="573"/>
      <c r="U436" s="573"/>
      <c r="V436" s="573"/>
      <c r="W436" s="573"/>
    </row>
    <row r="437" spans="1:38" ht="18" customHeight="1" x14ac:dyDescent="0.4">
      <c r="C437" s="576"/>
      <c r="D437" s="577"/>
      <c r="E437" s="356"/>
      <c r="F437" s="357"/>
      <c r="G437" s="357"/>
      <c r="H437" s="358"/>
      <c r="I437" s="573"/>
      <c r="J437" s="573"/>
      <c r="K437" s="573"/>
      <c r="L437" s="573"/>
      <c r="M437" s="573"/>
      <c r="N437" s="573"/>
      <c r="O437" s="573"/>
      <c r="P437" s="573"/>
      <c r="Q437" s="573"/>
      <c r="R437" s="573"/>
      <c r="S437" s="573"/>
      <c r="T437" s="573"/>
      <c r="U437" s="573"/>
      <c r="V437" s="573"/>
      <c r="W437" s="573"/>
    </row>
    <row r="438" spans="1:38" ht="18" customHeight="1" x14ac:dyDescent="0.4">
      <c r="C438" s="576"/>
      <c r="D438" s="577"/>
      <c r="E438" s="356"/>
      <c r="F438" s="357"/>
      <c r="G438" s="357"/>
      <c r="H438" s="358"/>
      <c r="I438" s="573"/>
      <c r="J438" s="573"/>
      <c r="K438" s="573"/>
      <c r="L438" s="573"/>
      <c r="M438" s="573"/>
      <c r="N438" s="573"/>
      <c r="O438" s="573"/>
      <c r="P438" s="573"/>
      <c r="Q438" s="573"/>
      <c r="R438" s="573"/>
      <c r="S438" s="573"/>
      <c r="T438" s="573"/>
      <c r="U438" s="573"/>
      <c r="V438" s="573"/>
      <c r="W438" s="573"/>
    </row>
    <row r="439" spans="1:38" ht="18" customHeight="1" x14ac:dyDescent="0.4">
      <c r="C439" s="576"/>
      <c r="D439" s="577"/>
      <c r="E439" s="356"/>
      <c r="F439" s="357"/>
      <c r="G439" s="357"/>
      <c r="H439" s="358"/>
      <c r="I439" s="573"/>
      <c r="J439" s="573"/>
      <c r="K439" s="573"/>
      <c r="L439" s="573"/>
      <c r="M439" s="573"/>
      <c r="N439" s="573"/>
      <c r="O439" s="573"/>
      <c r="P439" s="573"/>
      <c r="Q439" s="573"/>
      <c r="R439" s="573"/>
      <c r="S439" s="573"/>
      <c r="T439" s="573"/>
      <c r="U439" s="573"/>
      <c r="V439" s="573"/>
      <c r="W439" s="573"/>
    </row>
    <row r="440" spans="1:38" ht="18" customHeight="1" x14ac:dyDescent="0.4">
      <c r="C440" s="578"/>
      <c r="D440" s="579"/>
      <c r="E440" s="356"/>
      <c r="F440" s="357"/>
      <c r="G440" s="357"/>
      <c r="H440" s="358"/>
      <c r="I440" s="573"/>
      <c r="J440" s="573"/>
      <c r="K440" s="573"/>
      <c r="L440" s="573"/>
      <c r="M440" s="573"/>
      <c r="N440" s="573"/>
      <c r="O440" s="573"/>
      <c r="P440" s="573"/>
      <c r="Q440" s="573"/>
      <c r="R440" s="573"/>
      <c r="S440" s="573"/>
      <c r="T440" s="573"/>
      <c r="U440" s="573"/>
      <c r="V440" s="573"/>
      <c r="W440" s="573"/>
    </row>
    <row r="441" spans="1:38" ht="18" customHeight="1" x14ac:dyDescent="0.4">
      <c r="C441" s="340" t="s">
        <v>8</v>
      </c>
      <c r="D441" s="341"/>
      <c r="E441" s="341"/>
      <c r="F441" s="341"/>
      <c r="G441" s="341"/>
      <c r="H441" s="342"/>
      <c r="I441" s="555">
        <f>SUM(I435:M440)</f>
        <v>0</v>
      </c>
      <c r="J441" s="555"/>
      <c r="K441" s="555"/>
      <c r="L441" s="555"/>
      <c r="M441" s="555"/>
      <c r="N441" s="555">
        <f>SUM(N435:R440)</f>
        <v>0</v>
      </c>
      <c r="O441" s="555"/>
      <c r="P441" s="555"/>
      <c r="Q441" s="555"/>
      <c r="R441" s="555"/>
      <c r="S441" s="555">
        <f>SUM(S435:W440)</f>
        <v>0</v>
      </c>
      <c r="T441" s="555"/>
      <c r="U441" s="555"/>
      <c r="V441" s="555"/>
      <c r="W441" s="555"/>
    </row>
    <row r="442" spans="1:38" ht="18" customHeight="1" x14ac:dyDescent="0.4">
      <c r="C442" s="316" t="s">
        <v>504</v>
      </c>
      <c r="D442" s="316"/>
      <c r="E442" s="316"/>
      <c r="F442" s="316"/>
      <c r="G442" s="316"/>
      <c r="H442" s="316"/>
      <c r="I442" s="584" t="str">
        <f>IF(ISBLANK(I435),"",(I435-I420)/(N420-I420))</f>
        <v/>
      </c>
      <c r="J442" s="585"/>
      <c r="K442" s="585"/>
      <c r="L442" s="585"/>
      <c r="M442" s="586"/>
      <c r="N442" s="584" t="str">
        <f>IF(ISBLANK(N435),"",(N435-I420)/(N420-I420))</f>
        <v/>
      </c>
      <c r="O442" s="585"/>
      <c r="P442" s="585"/>
      <c r="Q442" s="585"/>
      <c r="R442" s="586"/>
      <c r="S442" s="584" t="str">
        <f>IF(ISBLANK(S435),"",(S435-I420)/(N420-I420))</f>
        <v/>
      </c>
      <c r="T442" s="585"/>
      <c r="U442" s="585"/>
      <c r="V442" s="585"/>
      <c r="W442" s="586"/>
    </row>
    <row r="444" spans="1:38" ht="18" customHeight="1" x14ac:dyDescent="0.4">
      <c r="B444" s="95" t="s">
        <v>432</v>
      </c>
      <c r="C444" s="91" t="s">
        <v>512</v>
      </c>
    </row>
    <row r="445" spans="1:38" ht="9" customHeight="1" x14ac:dyDescent="0.4"/>
    <row r="446" spans="1:38" ht="18" customHeight="1" x14ac:dyDescent="0.4">
      <c r="A446" s="8" t="s">
        <v>478</v>
      </c>
      <c r="AL446" s="97">
        <v>6</v>
      </c>
    </row>
    <row r="447" spans="1:38" ht="8.25" customHeight="1" x14ac:dyDescent="0.4"/>
    <row r="448" spans="1:38" ht="18" customHeight="1" x14ac:dyDescent="0.4">
      <c r="B448" s="542" t="str">
        <f>$B$3</f>
        <v>ステップアップ計画書（ステップアップ実施状況報告書兼事業評価報告書）</v>
      </c>
      <c r="C448" s="542"/>
      <c r="D448" s="542"/>
      <c r="E448" s="542"/>
      <c r="F448" s="542"/>
      <c r="G448" s="542"/>
      <c r="H448" s="542"/>
      <c r="I448" s="542"/>
      <c r="J448" s="542"/>
      <c r="K448" s="542"/>
      <c r="L448" s="542"/>
      <c r="M448" s="542"/>
      <c r="N448" s="542"/>
      <c r="O448" s="542"/>
      <c r="P448" s="542"/>
      <c r="Q448" s="542"/>
      <c r="R448" s="542"/>
      <c r="S448" s="542"/>
      <c r="T448" s="542"/>
    </row>
    <row r="450" spans="2:36" ht="18" customHeight="1" x14ac:dyDescent="0.4">
      <c r="C450" s="316" t="s">
        <v>480</v>
      </c>
      <c r="D450" s="316"/>
      <c r="E450" s="316"/>
      <c r="F450" s="449" t="str">
        <f>'別紙B-1　総括表'!D32</f>
        <v/>
      </c>
      <c r="G450" s="449"/>
      <c r="H450" s="449"/>
      <c r="I450" s="449"/>
      <c r="J450" s="449"/>
      <c r="L450" s="316" t="s">
        <v>481</v>
      </c>
      <c r="M450" s="316"/>
      <c r="N450" s="543">
        <f>'別紙B-1　総括表'!$V$9</f>
        <v>0</v>
      </c>
      <c r="O450" s="543"/>
      <c r="P450" s="543"/>
      <c r="Q450" s="543"/>
    </row>
    <row r="452" spans="2:36" ht="18" customHeight="1" x14ac:dyDescent="0.4">
      <c r="B452" s="91" t="s">
        <v>482</v>
      </c>
    </row>
    <row r="453" spans="2:36" ht="12.75" customHeight="1" x14ac:dyDescent="0.4"/>
    <row r="454" spans="2:36" ht="18" customHeight="1" x14ac:dyDescent="0.4">
      <c r="C454" s="91" t="s">
        <v>483</v>
      </c>
    </row>
    <row r="455" spans="2:36" ht="18" customHeight="1" x14ac:dyDescent="0.4">
      <c r="C455" s="316" t="s">
        <v>172</v>
      </c>
      <c r="D455" s="316"/>
      <c r="E455" s="316"/>
      <c r="F455" s="316"/>
      <c r="G455" s="316"/>
      <c r="H455" s="316"/>
      <c r="I455" s="321" t="s">
        <v>484</v>
      </c>
      <c r="J455" s="321"/>
      <c r="K455" s="321"/>
      <c r="L455" s="321"/>
      <c r="M455" s="321"/>
      <c r="N455" s="321"/>
      <c r="O455" s="321"/>
      <c r="P455" s="321" t="s">
        <v>485</v>
      </c>
      <c r="Q455" s="321"/>
      <c r="R455" s="321"/>
      <c r="S455" s="321"/>
      <c r="T455" s="321"/>
      <c r="U455" s="321"/>
      <c r="V455" s="321"/>
      <c r="W455" s="321" t="s">
        <v>486</v>
      </c>
      <c r="X455" s="321"/>
      <c r="Y455" s="321"/>
      <c r="Z455" s="321"/>
      <c r="AA455" s="321"/>
      <c r="AB455" s="321"/>
      <c r="AC455" s="321"/>
      <c r="AD455" s="316" t="s">
        <v>487</v>
      </c>
      <c r="AE455" s="316"/>
      <c r="AF455" s="316"/>
      <c r="AG455" s="316"/>
      <c r="AH455" s="316"/>
      <c r="AI455" s="316"/>
      <c r="AJ455" s="316"/>
    </row>
    <row r="456" spans="2:36" ht="18" customHeight="1" x14ac:dyDescent="0.4">
      <c r="C456" s="316"/>
      <c r="D456" s="316"/>
      <c r="E456" s="316"/>
      <c r="F456" s="316"/>
      <c r="G456" s="316"/>
      <c r="H456" s="316"/>
      <c r="I456" s="329" t="s">
        <v>488</v>
      </c>
      <c r="J456" s="329"/>
      <c r="K456" s="329"/>
      <c r="L456" s="329" t="s">
        <v>489</v>
      </c>
      <c r="M456" s="329"/>
      <c r="N456" s="329"/>
      <c r="O456" s="329"/>
      <c r="P456" s="329" t="s">
        <v>488</v>
      </c>
      <c r="Q456" s="329"/>
      <c r="R456" s="329"/>
      <c r="S456" s="329" t="s">
        <v>489</v>
      </c>
      <c r="T456" s="329"/>
      <c r="U456" s="329"/>
      <c r="V456" s="329"/>
      <c r="W456" s="329" t="s">
        <v>488</v>
      </c>
      <c r="X456" s="329"/>
      <c r="Y456" s="329"/>
      <c r="Z456" s="329" t="s">
        <v>489</v>
      </c>
      <c r="AA456" s="329"/>
      <c r="AB456" s="329"/>
      <c r="AC456" s="329"/>
      <c r="AD456" s="329" t="s">
        <v>488</v>
      </c>
      <c r="AE456" s="329"/>
      <c r="AF456" s="329"/>
      <c r="AG456" s="329" t="s">
        <v>489</v>
      </c>
      <c r="AH456" s="329"/>
      <c r="AI456" s="329"/>
      <c r="AJ456" s="329"/>
    </row>
    <row r="457" spans="2:36" ht="18" customHeight="1" x14ac:dyDescent="0.4">
      <c r="C457" s="316" t="s">
        <v>490</v>
      </c>
      <c r="D457" s="316"/>
      <c r="E457" s="448">
        <f>N450</f>
        <v>0</v>
      </c>
      <c r="F457" s="448"/>
      <c r="G457" s="448"/>
      <c r="H457" s="448"/>
      <c r="I457" s="544"/>
      <c r="J457" s="544"/>
      <c r="K457" s="544"/>
      <c r="L457" s="544"/>
      <c r="M457" s="544"/>
      <c r="N457" s="544"/>
      <c r="O457" s="544"/>
      <c r="P457" s="544"/>
      <c r="Q457" s="544"/>
      <c r="R457" s="544"/>
      <c r="S457" s="544"/>
      <c r="T457" s="544"/>
      <c r="U457" s="544"/>
      <c r="V457" s="544"/>
      <c r="W457" s="544"/>
      <c r="X457" s="544"/>
      <c r="Y457" s="544"/>
      <c r="Z457" s="544"/>
      <c r="AA457" s="544"/>
      <c r="AB457" s="544"/>
      <c r="AC457" s="544"/>
      <c r="AD457" s="545" t="str">
        <f>IF(ISBLANK(I457),"",AVERAGE(I457,P457,W457))</f>
        <v/>
      </c>
      <c r="AE457" s="545"/>
      <c r="AF457" s="545"/>
      <c r="AG457" s="545" t="str">
        <f>IF(ISBLANK(L457),"",AVERAGE(L457,S457,Z457))</f>
        <v/>
      </c>
      <c r="AH457" s="545"/>
      <c r="AI457" s="545"/>
      <c r="AJ457" s="545"/>
    </row>
    <row r="458" spans="2:36" ht="18" customHeight="1" x14ac:dyDescent="0.4">
      <c r="C458" s="448" t="s">
        <v>491</v>
      </c>
      <c r="D458" s="448"/>
      <c r="E458" s="356"/>
      <c r="F458" s="357"/>
      <c r="G458" s="357"/>
      <c r="H458" s="358"/>
      <c r="I458" s="544"/>
      <c r="J458" s="544"/>
      <c r="K458" s="544"/>
      <c r="L458" s="544"/>
      <c r="M458" s="544"/>
      <c r="N458" s="544"/>
      <c r="O458" s="544"/>
      <c r="P458" s="544"/>
      <c r="Q458" s="544"/>
      <c r="R458" s="544"/>
      <c r="S458" s="544"/>
      <c r="T458" s="544"/>
      <c r="U458" s="544"/>
      <c r="V458" s="544"/>
      <c r="W458" s="544"/>
      <c r="X458" s="544"/>
      <c r="Y458" s="544"/>
      <c r="Z458" s="544"/>
      <c r="AA458" s="544"/>
      <c r="AB458" s="544"/>
      <c r="AC458" s="544"/>
      <c r="AD458" s="545" t="str">
        <f>IF(ISBLANK(I458),"",AVERAGE(I458,P458,W458))</f>
        <v/>
      </c>
      <c r="AE458" s="545"/>
      <c r="AF458" s="545"/>
      <c r="AG458" s="545" t="str">
        <f>IF(ISBLANK(L458),"",AVERAGE(L458,S458,Z458))</f>
        <v/>
      </c>
      <c r="AH458" s="545"/>
      <c r="AI458" s="545"/>
      <c r="AJ458" s="545"/>
    </row>
    <row r="459" spans="2:36" ht="18" customHeight="1" x14ac:dyDescent="0.4">
      <c r="C459" s="448"/>
      <c r="D459" s="448"/>
      <c r="E459" s="356"/>
      <c r="F459" s="357"/>
      <c r="G459" s="357"/>
      <c r="H459" s="358"/>
      <c r="I459" s="544"/>
      <c r="J459" s="544"/>
      <c r="K459" s="544"/>
      <c r="L459" s="544"/>
      <c r="M459" s="544"/>
      <c r="N459" s="544"/>
      <c r="O459" s="544"/>
      <c r="P459" s="544"/>
      <c r="Q459" s="544"/>
      <c r="R459" s="544"/>
      <c r="S459" s="544"/>
      <c r="T459" s="544"/>
      <c r="U459" s="544"/>
      <c r="V459" s="544"/>
      <c r="W459" s="544"/>
      <c r="X459" s="544"/>
      <c r="Y459" s="544"/>
      <c r="Z459" s="544"/>
      <c r="AA459" s="544"/>
      <c r="AB459" s="544"/>
      <c r="AC459" s="544"/>
      <c r="AD459" s="545" t="str">
        <f t="shared" ref="AD459:AD464" si="58">IF(ISBLANK(I459),"",AVERAGE(I459,P459,W459))</f>
        <v/>
      </c>
      <c r="AE459" s="545"/>
      <c r="AF459" s="545"/>
      <c r="AG459" s="545" t="str">
        <f t="shared" ref="AG459:AG460" si="59">IF(ISBLANK(L459),"",AVERAGE(L459,S459,Z459))</f>
        <v/>
      </c>
      <c r="AH459" s="545"/>
      <c r="AI459" s="545"/>
      <c r="AJ459" s="545"/>
    </row>
    <row r="460" spans="2:36" ht="18" customHeight="1" x14ac:dyDescent="0.4">
      <c r="C460" s="448"/>
      <c r="D460" s="448"/>
      <c r="E460" s="356"/>
      <c r="F460" s="357"/>
      <c r="G460" s="357"/>
      <c r="H460" s="358"/>
      <c r="I460" s="544"/>
      <c r="J460" s="544"/>
      <c r="K460" s="544"/>
      <c r="L460" s="544"/>
      <c r="M460" s="544"/>
      <c r="N460" s="544"/>
      <c r="O460" s="544"/>
      <c r="P460" s="544"/>
      <c r="Q460" s="544"/>
      <c r="R460" s="544"/>
      <c r="S460" s="544"/>
      <c r="T460" s="544"/>
      <c r="U460" s="544"/>
      <c r="V460" s="544"/>
      <c r="W460" s="544"/>
      <c r="X460" s="544"/>
      <c r="Y460" s="544"/>
      <c r="Z460" s="544"/>
      <c r="AA460" s="544"/>
      <c r="AB460" s="544"/>
      <c r="AC460" s="544"/>
      <c r="AD460" s="545" t="str">
        <f t="shared" si="58"/>
        <v/>
      </c>
      <c r="AE460" s="545"/>
      <c r="AF460" s="545"/>
      <c r="AG460" s="545" t="str">
        <f t="shared" si="59"/>
        <v/>
      </c>
      <c r="AH460" s="545"/>
      <c r="AI460" s="545"/>
      <c r="AJ460" s="545"/>
    </row>
    <row r="461" spans="2:36" ht="18" customHeight="1" x14ac:dyDescent="0.4">
      <c r="C461" s="448"/>
      <c r="D461" s="448"/>
      <c r="E461" s="356"/>
      <c r="F461" s="357"/>
      <c r="G461" s="357"/>
      <c r="H461" s="358"/>
      <c r="I461" s="544"/>
      <c r="J461" s="544"/>
      <c r="K461" s="544"/>
      <c r="L461" s="544"/>
      <c r="M461" s="544"/>
      <c r="N461" s="544"/>
      <c r="O461" s="544"/>
      <c r="P461" s="544"/>
      <c r="Q461" s="544"/>
      <c r="R461" s="544"/>
      <c r="S461" s="544"/>
      <c r="T461" s="544"/>
      <c r="U461" s="544"/>
      <c r="V461" s="544"/>
      <c r="W461" s="544"/>
      <c r="X461" s="544"/>
      <c r="Y461" s="544"/>
      <c r="Z461" s="544"/>
      <c r="AA461" s="544"/>
      <c r="AB461" s="544"/>
      <c r="AC461" s="544"/>
      <c r="AD461" s="545" t="str">
        <f t="shared" si="58"/>
        <v/>
      </c>
      <c r="AE461" s="545"/>
      <c r="AF461" s="545"/>
      <c r="AG461" s="545" t="str">
        <f>IF(ISBLANK(L461),"",AVERAGE(L461,S461,Z461))</f>
        <v/>
      </c>
      <c r="AH461" s="545"/>
      <c r="AI461" s="545"/>
      <c r="AJ461" s="545"/>
    </row>
    <row r="462" spans="2:36" ht="18" customHeight="1" x14ac:dyDescent="0.4">
      <c r="C462" s="448"/>
      <c r="D462" s="448"/>
      <c r="E462" s="356"/>
      <c r="F462" s="357"/>
      <c r="G462" s="357"/>
      <c r="H462" s="358"/>
      <c r="I462" s="544"/>
      <c r="J462" s="544"/>
      <c r="K462" s="544"/>
      <c r="L462" s="544"/>
      <c r="M462" s="544"/>
      <c r="N462" s="544"/>
      <c r="O462" s="544"/>
      <c r="P462" s="544"/>
      <c r="Q462" s="544"/>
      <c r="R462" s="544"/>
      <c r="S462" s="544"/>
      <c r="T462" s="544"/>
      <c r="U462" s="544"/>
      <c r="V462" s="544"/>
      <c r="W462" s="544"/>
      <c r="X462" s="544"/>
      <c r="Y462" s="544"/>
      <c r="Z462" s="544"/>
      <c r="AA462" s="544"/>
      <c r="AB462" s="544"/>
      <c r="AC462" s="544"/>
      <c r="AD462" s="545" t="str">
        <f t="shared" si="58"/>
        <v/>
      </c>
      <c r="AE462" s="545"/>
      <c r="AF462" s="545"/>
      <c r="AG462" s="545" t="str">
        <f t="shared" ref="AG462:AG464" si="60">IF(ISBLANK(L462),"",AVERAGE(L462,S462,Z462))</f>
        <v/>
      </c>
      <c r="AH462" s="545"/>
      <c r="AI462" s="545"/>
      <c r="AJ462" s="545"/>
    </row>
    <row r="463" spans="2:36" ht="18" customHeight="1" x14ac:dyDescent="0.4">
      <c r="C463" s="448"/>
      <c r="D463" s="448"/>
      <c r="E463" s="356"/>
      <c r="F463" s="357"/>
      <c r="G463" s="357"/>
      <c r="H463" s="358"/>
      <c r="I463" s="544"/>
      <c r="J463" s="544"/>
      <c r="K463" s="544"/>
      <c r="L463" s="544"/>
      <c r="M463" s="544"/>
      <c r="N463" s="544"/>
      <c r="O463" s="544"/>
      <c r="P463" s="544"/>
      <c r="Q463" s="544"/>
      <c r="R463" s="544"/>
      <c r="S463" s="544"/>
      <c r="T463" s="544"/>
      <c r="U463" s="544"/>
      <c r="V463" s="544"/>
      <c r="W463" s="544"/>
      <c r="X463" s="544"/>
      <c r="Y463" s="544"/>
      <c r="Z463" s="544"/>
      <c r="AA463" s="544"/>
      <c r="AB463" s="544"/>
      <c r="AC463" s="544"/>
      <c r="AD463" s="545" t="str">
        <f t="shared" si="58"/>
        <v/>
      </c>
      <c r="AE463" s="545"/>
      <c r="AF463" s="545"/>
      <c r="AG463" s="545" t="str">
        <f t="shared" si="60"/>
        <v/>
      </c>
      <c r="AH463" s="545"/>
      <c r="AI463" s="545"/>
      <c r="AJ463" s="545"/>
    </row>
    <row r="464" spans="2:36" ht="18" customHeight="1" x14ac:dyDescent="0.4">
      <c r="C464" s="448"/>
      <c r="D464" s="448"/>
      <c r="E464" s="356"/>
      <c r="F464" s="357"/>
      <c r="G464" s="357"/>
      <c r="H464" s="358"/>
      <c r="I464" s="544"/>
      <c r="J464" s="544"/>
      <c r="K464" s="544"/>
      <c r="L464" s="544"/>
      <c r="M464" s="544"/>
      <c r="N464" s="544"/>
      <c r="O464" s="544"/>
      <c r="P464" s="544"/>
      <c r="Q464" s="544"/>
      <c r="R464" s="544"/>
      <c r="S464" s="544"/>
      <c r="T464" s="544"/>
      <c r="U464" s="544"/>
      <c r="V464" s="544"/>
      <c r="W464" s="544"/>
      <c r="X464" s="544"/>
      <c r="Y464" s="544"/>
      <c r="Z464" s="544"/>
      <c r="AA464" s="544"/>
      <c r="AB464" s="544"/>
      <c r="AC464" s="544"/>
      <c r="AD464" s="545" t="str">
        <f t="shared" si="58"/>
        <v/>
      </c>
      <c r="AE464" s="545"/>
      <c r="AF464" s="545"/>
      <c r="AG464" s="545" t="str">
        <f t="shared" si="60"/>
        <v/>
      </c>
      <c r="AH464" s="545"/>
      <c r="AI464" s="545"/>
      <c r="AJ464" s="545"/>
    </row>
    <row r="465" spans="3:36" ht="18" customHeight="1" x14ac:dyDescent="0.4">
      <c r="C465" s="340" t="s">
        <v>8</v>
      </c>
      <c r="D465" s="341"/>
      <c r="E465" s="341"/>
      <c r="F465" s="341"/>
      <c r="G465" s="341"/>
      <c r="H465" s="342"/>
      <c r="I465" s="555">
        <f>SUM(I457:K464)</f>
        <v>0</v>
      </c>
      <c r="J465" s="555"/>
      <c r="K465" s="555"/>
      <c r="L465" s="555">
        <f>SUM(L457:O464)</f>
        <v>0</v>
      </c>
      <c r="M465" s="555"/>
      <c r="N465" s="555"/>
      <c r="O465" s="555"/>
      <c r="P465" s="555">
        <f>SUM(P457:R464)</f>
        <v>0</v>
      </c>
      <c r="Q465" s="555"/>
      <c r="R465" s="555"/>
      <c r="S465" s="555">
        <f>SUM(S457:V464)</f>
        <v>0</v>
      </c>
      <c r="T465" s="555"/>
      <c r="U465" s="555"/>
      <c r="V465" s="555"/>
      <c r="W465" s="555">
        <f>SUM(W457:Y464)</f>
        <v>0</v>
      </c>
      <c r="X465" s="555"/>
      <c r="Y465" s="555"/>
      <c r="Z465" s="555">
        <f>SUM(Z457:AC464)</f>
        <v>0</v>
      </c>
      <c r="AA465" s="555"/>
      <c r="AB465" s="555"/>
      <c r="AC465" s="555"/>
      <c r="AD465" s="555">
        <f>SUM(AD457:AF464)</f>
        <v>0</v>
      </c>
      <c r="AE465" s="555"/>
      <c r="AF465" s="555"/>
      <c r="AG465" s="555">
        <f>SUM(AG457:AJ464)</f>
        <v>0</v>
      </c>
      <c r="AH465" s="555"/>
      <c r="AI465" s="555"/>
      <c r="AJ465" s="555"/>
    </row>
    <row r="466" spans="3:36" ht="18" hidden="1" customHeight="1" x14ac:dyDescent="0.4">
      <c r="AD466" s="556" t="s">
        <v>492</v>
      </c>
      <c r="AE466" s="557"/>
      <c r="AF466" s="557"/>
      <c r="AG466" s="560" t="str">
        <f>IF(ISBLANK(L457),"",IF(AG465&gt;=100000000,"佐賀さいこうモデル",IF(AG465&gt;=40000000,"発展モデル","標準モデル")))</f>
        <v/>
      </c>
      <c r="AH466" s="560"/>
      <c r="AI466" s="560"/>
      <c r="AJ466" s="561"/>
    </row>
    <row r="467" spans="3:36" ht="18" hidden="1" customHeight="1" x14ac:dyDescent="0.4">
      <c r="AD467" s="558"/>
      <c r="AE467" s="559"/>
      <c r="AF467" s="559"/>
      <c r="AG467" s="562"/>
      <c r="AH467" s="562"/>
      <c r="AI467" s="562"/>
      <c r="AJ467" s="563"/>
    </row>
    <row r="468" spans="3:36" ht="12" customHeight="1" x14ac:dyDescent="0.4"/>
    <row r="469" spans="3:36" ht="18" customHeight="1" x14ac:dyDescent="0.4">
      <c r="C469" s="91" t="s">
        <v>493</v>
      </c>
    </row>
    <row r="470" spans="3:36" ht="18" customHeight="1" x14ac:dyDescent="0.4">
      <c r="C470" s="316" t="s">
        <v>172</v>
      </c>
      <c r="D470" s="316"/>
      <c r="E470" s="316"/>
      <c r="F470" s="316"/>
      <c r="G470" s="316"/>
      <c r="H470" s="316"/>
      <c r="I470" s="316" t="s">
        <v>494</v>
      </c>
      <c r="J470" s="316"/>
      <c r="K470" s="316"/>
      <c r="L470" s="316"/>
      <c r="M470" s="316"/>
      <c r="N470" s="316"/>
      <c r="O470" s="316"/>
      <c r="P470" s="316" t="s">
        <v>495</v>
      </c>
      <c r="Q470" s="316"/>
      <c r="R470" s="316"/>
      <c r="S470" s="316"/>
      <c r="T470" s="316"/>
      <c r="U470" s="316"/>
      <c r="V470" s="316"/>
    </row>
    <row r="471" spans="3:36" ht="18" customHeight="1" x14ac:dyDescent="0.4">
      <c r="C471" s="316"/>
      <c r="D471" s="316"/>
      <c r="E471" s="316"/>
      <c r="F471" s="316"/>
      <c r="G471" s="316"/>
      <c r="H471" s="316"/>
      <c r="I471" s="329" t="s">
        <v>488</v>
      </c>
      <c r="J471" s="329"/>
      <c r="K471" s="329"/>
      <c r="L471" s="329" t="s">
        <v>489</v>
      </c>
      <c r="M471" s="329"/>
      <c r="N471" s="329"/>
      <c r="O471" s="329"/>
      <c r="P471" s="329" t="s">
        <v>488</v>
      </c>
      <c r="Q471" s="329"/>
      <c r="R471" s="329"/>
      <c r="S471" s="329" t="s">
        <v>489</v>
      </c>
      <c r="T471" s="329"/>
      <c r="U471" s="329"/>
      <c r="V471" s="329"/>
    </row>
    <row r="472" spans="3:36" ht="18" customHeight="1" x14ac:dyDescent="0.4">
      <c r="C472" s="316" t="s">
        <v>490</v>
      </c>
      <c r="D472" s="316"/>
      <c r="E472" s="546">
        <f>N450</f>
        <v>0</v>
      </c>
      <c r="F472" s="547"/>
      <c r="G472" s="547"/>
      <c r="H472" s="548"/>
      <c r="I472" s="549">
        <f t="shared" ref="I472:I479" si="61">W457</f>
        <v>0</v>
      </c>
      <c r="J472" s="550"/>
      <c r="K472" s="551"/>
      <c r="L472" s="552" t="str">
        <f t="shared" ref="L472:L479" si="62">AG457</f>
        <v/>
      </c>
      <c r="M472" s="552"/>
      <c r="N472" s="552"/>
      <c r="O472" s="552"/>
      <c r="P472" s="553"/>
      <c r="Q472" s="553"/>
      <c r="R472" s="553"/>
      <c r="S472" s="554" t="str">
        <f t="shared" ref="S472:S476" si="63">IF(ISBLANK(P472),"",L472/I472*P472)</f>
        <v/>
      </c>
      <c r="T472" s="554"/>
      <c r="U472" s="554"/>
      <c r="V472" s="554"/>
    </row>
    <row r="473" spans="3:36" ht="18" customHeight="1" x14ac:dyDescent="0.4">
      <c r="C473" s="448" t="s">
        <v>491</v>
      </c>
      <c r="D473" s="448"/>
      <c r="E473" s="546">
        <f t="shared" ref="E473:E479" si="64">E458</f>
        <v>0</v>
      </c>
      <c r="F473" s="547"/>
      <c r="G473" s="547"/>
      <c r="H473" s="548"/>
      <c r="I473" s="549">
        <f t="shared" si="61"/>
        <v>0</v>
      </c>
      <c r="J473" s="550"/>
      <c r="K473" s="551"/>
      <c r="L473" s="552" t="str">
        <f t="shared" si="62"/>
        <v/>
      </c>
      <c r="M473" s="552"/>
      <c r="N473" s="552"/>
      <c r="O473" s="552"/>
      <c r="P473" s="564"/>
      <c r="Q473" s="564"/>
      <c r="R473" s="564"/>
      <c r="S473" s="554" t="str">
        <f t="shared" si="63"/>
        <v/>
      </c>
      <c r="T473" s="554"/>
      <c r="U473" s="554"/>
      <c r="V473" s="554"/>
    </row>
    <row r="474" spans="3:36" ht="18" customHeight="1" x14ac:dyDescent="0.4">
      <c r="C474" s="448"/>
      <c r="D474" s="448"/>
      <c r="E474" s="546">
        <f t="shared" si="64"/>
        <v>0</v>
      </c>
      <c r="F474" s="547"/>
      <c r="G474" s="547"/>
      <c r="H474" s="548"/>
      <c r="I474" s="549">
        <f t="shared" si="61"/>
        <v>0</v>
      </c>
      <c r="J474" s="550"/>
      <c r="K474" s="551"/>
      <c r="L474" s="552" t="str">
        <f t="shared" si="62"/>
        <v/>
      </c>
      <c r="M474" s="552"/>
      <c r="N474" s="552"/>
      <c r="O474" s="552"/>
      <c r="P474" s="564"/>
      <c r="Q474" s="564"/>
      <c r="R474" s="564"/>
      <c r="S474" s="554" t="str">
        <f t="shared" si="63"/>
        <v/>
      </c>
      <c r="T474" s="554"/>
      <c r="U474" s="554"/>
      <c r="V474" s="554"/>
    </row>
    <row r="475" spans="3:36" ht="18" customHeight="1" x14ac:dyDescent="0.4">
      <c r="C475" s="448"/>
      <c r="D475" s="448"/>
      <c r="E475" s="546">
        <f t="shared" si="64"/>
        <v>0</v>
      </c>
      <c r="F475" s="547"/>
      <c r="G475" s="547"/>
      <c r="H475" s="548"/>
      <c r="I475" s="549">
        <f t="shared" si="61"/>
        <v>0</v>
      </c>
      <c r="J475" s="550"/>
      <c r="K475" s="551"/>
      <c r="L475" s="552" t="str">
        <f t="shared" si="62"/>
        <v/>
      </c>
      <c r="M475" s="552"/>
      <c r="N475" s="552"/>
      <c r="O475" s="552"/>
      <c r="P475" s="564"/>
      <c r="Q475" s="564"/>
      <c r="R475" s="564"/>
      <c r="S475" s="554" t="str">
        <f t="shared" si="63"/>
        <v/>
      </c>
      <c r="T475" s="554"/>
      <c r="U475" s="554"/>
      <c r="V475" s="554"/>
    </row>
    <row r="476" spans="3:36" ht="18" customHeight="1" x14ac:dyDescent="0.4">
      <c r="C476" s="448"/>
      <c r="D476" s="448"/>
      <c r="E476" s="546">
        <f t="shared" si="64"/>
        <v>0</v>
      </c>
      <c r="F476" s="547"/>
      <c r="G476" s="547"/>
      <c r="H476" s="548"/>
      <c r="I476" s="549">
        <f t="shared" si="61"/>
        <v>0</v>
      </c>
      <c r="J476" s="550"/>
      <c r="K476" s="551"/>
      <c r="L476" s="552" t="str">
        <f t="shared" si="62"/>
        <v/>
      </c>
      <c r="M476" s="552"/>
      <c r="N476" s="552"/>
      <c r="O476" s="552"/>
      <c r="P476" s="564"/>
      <c r="Q476" s="564"/>
      <c r="R476" s="564"/>
      <c r="S476" s="554" t="str">
        <f t="shared" si="63"/>
        <v/>
      </c>
      <c r="T476" s="554"/>
      <c r="U476" s="554"/>
      <c r="V476" s="554"/>
    </row>
    <row r="477" spans="3:36" ht="18" customHeight="1" x14ac:dyDescent="0.4">
      <c r="C477" s="448"/>
      <c r="D477" s="448"/>
      <c r="E477" s="546">
        <f t="shared" si="64"/>
        <v>0</v>
      </c>
      <c r="F477" s="547"/>
      <c r="G477" s="547"/>
      <c r="H477" s="548"/>
      <c r="I477" s="549">
        <f t="shared" si="61"/>
        <v>0</v>
      </c>
      <c r="J477" s="550"/>
      <c r="K477" s="551"/>
      <c r="L477" s="552" t="str">
        <f t="shared" si="62"/>
        <v/>
      </c>
      <c r="M477" s="552"/>
      <c r="N477" s="552"/>
      <c r="O477" s="552"/>
      <c r="P477" s="564"/>
      <c r="Q477" s="564"/>
      <c r="R477" s="564"/>
      <c r="S477" s="554" t="str">
        <f>IF(ISBLANK(P477),"",L477/I477*P477)</f>
        <v/>
      </c>
      <c r="T477" s="554"/>
      <c r="U477" s="554"/>
      <c r="V477" s="554"/>
    </row>
    <row r="478" spans="3:36" ht="18" customHeight="1" x14ac:dyDescent="0.4">
      <c r="C478" s="448"/>
      <c r="D478" s="448"/>
      <c r="E478" s="546">
        <f t="shared" si="64"/>
        <v>0</v>
      </c>
      <c r="F478" s="547"/>
      <c r="G478" s="547"/>
      <c r="H478" s="548"/>
      <c r="I478" s="549">
        <f t="shared" si="61"/>
        <v>0</v>
      </c>
      <c r="J478" s="550"/>
      <c r="K478" s="551"/>
      <c r="L478" s="552" t="str">
        <f t="shared" si="62"/>
        <v/>
      </c>
      <c r="M478" s="552"/>
      <c r="N478" s="552"/>
      <c r="O478" s="552"/>
      <c r="P478" s="564"/>
      <c r="Q478" s="564"/>
      <c r="R478" s="564"/>
      <c r="S478" s="554" t="str">
        <f t="shared" ref="S478:S479" si="65">IF(ISBLANK(P478),"",L478/I478*P478)</f>
        <v/>
      </c>
      <c r="T478" s="554"/>
      <c r="U478" s="554"/>
      <c r="V478" s="554"/>
    </row>
    <row r="479" spans="3:36" ht="18" customHeight="1" x14ac:dyDescent="0.4">
      <c r="C479" s="448"/>
      <c r="D479" s="448"/>
      <c r="E479" s="546">
        <f t="shared" si="64"/>
        <v>0</v>
      </c>
      <c r="F479" s="547"/>
      <c r="G479" s="547"/>
      <c r="H479" s="548"/>
      <c r="I479" s="549">
        <f t="shared" si="61"/>
        <v>0</v>
      </c>
      <c r="J479" s="550"/>
      <c r="K479" s="551"/>
      <c r="L479" s="552" t="str">
        <f t="shared" si="62"/>
        <v/>
      </c>
      <c r="M479" s="552"/>
      <c r="N479" s="552"/>
      <c r="O479" s="552"/>
      <c r="P479" s="564"/>
      <c r="Q479" s="564"/>
      <c r="R479" s="564"/>
      <c r="S479" s="554" t="str">
        <f t="shared" si="65"/>
        <v/>
      </c>
      <c r="T479" s="554"/>
      <c r="U479" s="554"/>
      <c r="V479" s="554"/>
    </row>
    <row r="480" spans="3:36" ht="18" customHeight="1" x14ac:dyDescent="0.4">
      <c r="C480" s="340" t="s">
        <v>8</v>
      </c>
      <c r="D480" s="341"/>
      <c r="E480" s="341"/>
      <c r="F480" s="341"/>
      <c r="G480" s="341"/>
      <c r="H480" s="342"/>
      <c r="I480" s="555">
        <f>SUM(I472:K479)</f>
        <v>0</v>
      </c>
      <c r="J480" s="555"/>
      <c r="K480" s="555"/>
      <c r="L480" s="555">
        <f>SUM(L472:O479)</f>
        <v>0</v>
      </c>
      <c r="M480" s="555"/>
      <c r="N480" s="555"/>
      <c r="O480" s="555"/>
      <c r="P480" s="555">
        <f>SUM(P472:R479)</f>
        <v>0</v>
      </c>
      <c r="Q480" s="555"/>
      <c r="R480" s="555"/>
      <c r="S480" s="555">
        <f>SUM(S472:V479)</f>
        <v>0</v>
      </c>
      <c r="T480" s="555"/>
      <c r="U480" s="555"/>
      <c r="V480" s="555"/>
    </row>
    <row r="481" spans="3:29" ht="18" hidden="1" customHeight="1" x14ac:dyDescent="0.4">
      <c r="I481" s="565" t="s">
        <v>492</v>
      </c>
      <c r="J481" s="566"/>
      <c r="K481" s="566"/>
      <c r="L481" s="567" t="str">
        <f>IF(ISBLANK(L457),"",IF(L480&gt;=100000000,"佐賀さいこうモデル",IF(L480&gt;=40000000,"発展モデル","標準モデル")))</f>
        <v/>
      </c>
      <c r="M481" s="567"/>
      <c r="N481" s="567"/>
      <c r="O481" s="568"/>
      <c r="P481" s="556" t="s">
        <v>492</v>
      </c>
      <c r="Q481" s="557"/>
      <c r="R481" s="557"/>
      <c r="S481" s="560" t="str">
        <f>IF(ISBLANK(P472),"",IF(S480&gt;=100000000,"佐賀さいこうモデル",IF(S480&gt;=40000000,"発展モデル","標準モデル")))</f>
        <v/>
      </c>
      <c r="T481" s="560"/>
      <c r="U481" s="560"/>
      <c r="V481" s="561"/>
    </row>
    <row r="482" spans="3:29" ht="18" hidden="1" customHeight="1" x14ac:dyDescent="0.4">
      <c r="I482" s="558"/>
      <c r="J482" s="559"/>
      <c r="K482" s="559"/>
      <c r="L482" s="562"/>
      <c r="M482" s="562"/>
      <c r="N482" s="562"/>
      <c r="O482" s="563"/>
      <c r="P482" s="558"/>
      <c r="Q482" s="559"/>
      <c r="R482" s="559"/>
      <c r="S482" s="562"/>
      <c r="T482" s="562"/>
      <c r="U482" s="562"/>
      <c r="V482" s="563"/>
    </row>
    <row r="483" spans="3:29" ht="18" customHeight="1" x14ac:dyDescent="0.4">
      <c r="C483" s="95" t="s">
        <v>432</v>
      </c>
      <c r="D483" s="91" t="s">
        <v>496</v>
      </c>
      <c r="I483" s="95"/>
      <c r="J483" s="95"/>
      <c r="K483" s="95"/>
      <c r="L483" s="96"/>
      <c r="M483" s="96"/>
      <c r="N483" s="96"/>
      <c r="O483" s="96"/>
      <c r="P483" s="95"/>
      <c r="Q483" s="95"/>
      <c r="R483" s="95"/>
      <c r="S483" s="96"/>
      <c r="T483" s="96"/>
      <c r="U483" s="96"/>
      <c r="V483" s="96"/>
    </row>
    <row r="485" spans="3:29" ht="18" customHeight="1" x14ac:dyDescent="0.4">
      <c r="C485" s="448" t="s">
        <v>497</v>
      </c>
      <c r="D485" s="448"/>
      <c r="E485" s="448"/>
      <c r="F485" s="448"/>
      <c r="G485" s="448"/>
      <c r="H485" s="448"/>
      <c r="I485" s="353"/>
      <c r="J485" s="353"/>
      <c r="K485" s="353"/>
      <c r="L485" s="353"/>
      <c r="M485" s="353"/>
      <c r="N485" s="353"/>
      <c r="O485" s="353"/>
      <c r="P485" s="353"/>
      <c r="Q485" s="353"/>
      <c r="R485" s="353"/>
      <c r="S485" s="353"/>
      <c r="T485" s="353"/>
      <c r="U485" s="353"/>
      <c r="V485" s="353"/>
      <c r="W485" s="353"/>
      <c r="X485" s="353"/>
      <c r="Y485" s="353"/>
      <c r="Z485" s="353"/>
      <c r="AA485" s="353"/>
      <c r="AB485" s="353"/>
      <c r="AC485" s="353"/>
    </row>
    <row r="486" spans="3:29" ht="18" customHeight="1" x14ac:dyDescent="0.4">
      <c r="C486" s="448"/>
      <c r="D486" s="448"/>
      <c r="E486" s="448"/>
      <c r="F486" s="448"/>
      <c r="G486" s="448"/>
      <c r="H486" s="448"/>
      <c r="I486" s="353"/>
      <c r="J486" s="353"/>
      <c r="K486" s="353"/>
      <c r="L486" s="353"/>
      <c r="M486" s="353"/>
      <c r="N486" s="353"/>
      <c r="O486" s="353"/>
      <c r="P486" s="353"/>
      <c r="Q486" s="353"/>
      <c r="R486" s="353"/>
      <c r="S486" s="353"/>
      <c r="T486" s="353"/>
      <c r="U486" s="353"/>
      <c r="V486" s="353"/>
      <c r="W486" s="353"/>
      <c r="X486" s="353"/>
      <c r="Y486" s="353"/>
      <c r="Z486" s="353"/>
      <c r="AA486" s="353"/>
      <c r="AB486" s="353"/>
      <c r="AC486" s="353"/>
    </row>
    <row r="487" spans="3:29" ht="18" customHeight="1" x14ac:dyDescent="0.4">
      <c r="C487" s="95" t="s">
        <v>498</v>
      </c>
      <c r="D487" s="91" t="s">
        <v>499</v>
      </c>
    </row>
    <row r="488" spans="3:29" ht="12" customHeight="1" x14ac:dyDescent="0.4"/>
    <row r="489" spans="3:29" ht="18" customHeight="1" x14ac:dyDescent="0.4">
      <c r="C489" s="91" t="s">
        <v>500</v>
      </c>
    </row>
    <row r="490" spans="3:29" ht="18" customHeight="1" x14ac:dyDescent="0.4">
      <c r="C490" s="316" t="s">
        <v>172</v>
      </c>
      <c r="D490" s="316"/>
      <c r="E490" s="316"/>
      <c r="F490" s="316"/>
      <c r="G490" s="316"/>
      <c r="H490" s="316"/>
      <c r="I490" s="316" t="s">
        <v>501</v>
      </c>
      <c r="J490" s="316"/>
      <c r="K490" s="316"/>
      <c r="L490" s="316"/>
      <c r="M490" s="316"/>
      <c r="N490" s="316"/>
      <c r="O490" s="316"/>
      <c r="P490" s="316" t="s">
        <v>502</v>
      </c>
      <c r="Q490" s="316"/>
      <c r="R490" s="316"/>
      <c r="S490" s="316"/>
      <c r="T490" s="316"/>
      <c r="U490" s="316"/>
      <c r="V490" s="316"/>
      <c r="W490" s="316" t="s">
        <v>503</v>
      </c>
      <c r="X490" s="316"/>
      <c r="Y490" s="316"/>
      <c r="Z490" s="316"/>
      <c r="AA490" s="316"/>
      <c r="AB490" s="316"/>
      <c r="AC490" s="316"/>
    </row>
    <row r="491" spans="3:29" ht="18" customHeight="1" x14ac:dyDescent="0.4">
      <c r="C491" s="316"/>
      <c r="D491" s="316"/>
      <c r="E491" s="316"/>
      <c r="F491" s="316"/>
      <c r="G491" s="316"/>
      <c r="H491" s="316"/>
      <c r="I491" s="329" t="s">
        <v>488</v>
      </c>
      <c r="J491" s="329"/>
      <c r="K491" s="329"/>
      <c r="L491" s="329" t="s">
        <v>489</v>
      </c>
      <c r="M491" s="329"/>
      <c r="N491" s="329"/>
      <c r="O491" s="329"/>
      <c r="P491" s="329" t="s">
        <v>488</v>
      </c>
      <c r="Q491" s="329"/>
      <c r="R491" s="329"/>
      <c r="S491" s="329" t="s">
        <v>489</v>
      </c>
      <c r="T491" s="329"/>
      <c r="U491" s="329"/>
      <c r="V491" s="329"/>
      <c r="W491" s="329" t="s">
        <v>488</v>
      </c>
      <c r="X491" s="329"/>
      <c r="Y491" s="329"/>
      <c r="Z491" s="329" t="s">
        <v>489</v>
      </c>
      <c r="AA491" s="329"/>
      <c r="AB491" s="329"/>
      <c r="AC491" s="329"/>
    </row>
    <row r="492" spans="3:29" ht="18" customHeight="1" x14ac:dyDescent="0.4">
      <c r="C492" s="316" t="s">
        <v>490</v>
      </c>
      <c r="D492" s="316"/>
      <c r="E492" s="546">
        <f>N450</f>
        <v>0</v>
      </c>
      <c r="F492" s="547"/>
      <c r="G492" s="547"/>
      <c r="H492" s="548"/>
      <c r="I492" s="553"/>
      <c r="J492" s="553"/>
      <c r="K492" s="553"/>
      <c r="L492" s="569"/>
      <c r="M492" s="569"/>
      <c r="N492" s="569"/>
      <c r="O492" s="569"/>
      <c r="P492" s="553"/>
      <c r="Q492" s="553"/>
      <c r="R492" s="553"/>
      <c r="S492" s="553"/>
      <c r="T492" s="553"/>
      <c r="U492" s="553"/>
      <c r="V492" s="553"/>
      <c r="W492" s="553"/>
      <c r="X492" s="553"/>
      <c r="Y492" s="553"/>
      <c r="Z492" s="553"/>
      <c r="AA492" s="553"/>
      <c r="AB492" s="553"/>
      <c r="AC492" s="553"/>
    </row>
    <row r="493" spans="3:29" ht="18" customHeight="1" x14ac:dyDescent="0.4">
      <c r="C493" s="448" t="s">
        <v>491</v>
      </c>
      <c r="D493" s="448"/>
      <c r="E493" s="546">
        <f>E473</f>
        <v>0</v>
      </c>
      <c r="F493" s="547"/>
      <c r="G493" s="547"/>
      <c r="H493" s="548"/>
      <c r="I493" s="553">
        <f t="shared" ref="I493:I499" si="66">I473</f>
        <v>0</v>
      </c>
      <c r="J493" s="553"/>
      <c r="K493" s="553"/>
      <c r="L493" s="569" t="str">
        <f t="shared" ref="L493:L499" si="67">L473</f>
        <v/>
      </c>
      <c r="M493" s="569"/>
      <c r="N493" s="569"/>
      <c r="O493" s="569"/>
      <c r="P493" s="553">
        <f t="shared" ref="P493:P499" si="68">P473</f>
        <v>0</v>
      </c>
      <c r="Q493" s="553"/>
      <c r="R493" s="553"/>
      <c r="S493" s="570"/>
      <c r="T493" s="571"/>
      <c r="U493" s="571"/>
      <c r="V493" s="572"/>
      <c r="W493" s="553"/>
      <c r="X493" s="553"/>
      <c r="Y493" s="553"/>
      <c r="Z493" s="570"/>
      <c r="AA493" s="571"/>
      <c r="AB493" s="571"/>
      <c r="AC493" s="572"/>
    </row>
    <row r="494" spans="3:29" ht="18" customHeight="1" x14ac:dyDescent="0.4">
      <c r="C494" s="448"/>
      <c r="D494" s="448"/>
      <c r="E494" s="546">
        <f t="shared" ref="E494:E499" si="69">E474</f>
        <v>0</v>
      </c>
      <c r="F494" s="547"/>
      <c r="G494" s="547"/>
      <c r="H494" s="548"/>
      <c r="I494" s="553">
        <f t="shared" si="66"/>
        <v>0</v>
      </c>
      <c r="J494" s="553"/>
      <c r="K494" s="553"/>
      <c r="L494" s="569" t="str">
        <f t="shared" si="67"/>
        <v/>
      </c>
      <c r="M494" s="569"/>
      <c r="N494" s="569"/>
      <c r="O494" s="569"/>
      <c r="P494" s="553">
        <f t="shared" si="68"/>
        <v>0</v>
      </c>
      <c r="Q494" s="553"/>
      <c r="R494" s="553"/>
      <c r="S494" s="570"/>
      <c r="T494" s="571"/>
      <c r="U494" s="571"/>
      <c r="V494" s="572"/>
      <c r="W494" s="553"/>
      <c r="X494" s="553"/>
      <c r="Y494" s="553"/>
      <c r="Z494" s="570"/>
      <c r="AA494" s="571"/>
      <c r="AB494" s="571"/>
      <c r="AC494" s="572"/>
    </row>
    <row r="495" spans="3:29" ht="18" customHeight="1" x14ac:dyDescent="0.4">
      <c r="C495" s="448"/>
      <c r="D495" s="448"/>
      <c r="E495" s="546">
        <f t="shared" si="69"/>
        <v>0</v>
      </c>
      <c r="F495" s="547"/>
      <c r="G495" s="547"/>
      <c r="H495" s="548"/>
      <c r="I495" s="553">
        <f t="shared" si="66"/>
        <v>0</v>
      </c>
      <c r="J495" s="553"/>
      <c r="K495" s="553"/>
      <c r="L495" s="569" t="str">
        <f t="shared" si="67"/>
        <v/>
      </c>
      <c r="M495" s="569"/>
      <c r="N495" s="569"/>
      <c r="O495" s="569"/>
      <c r="P495" s="553">
        <f t="shared" si="68"/>
        <v>0</v>
      </c>
      <c r="Q495" s="553"/>
      <c r="R495" s="553"/>
      <c r="S495" s="570"/>
      <c r="T495" s="571"/>
      <c r="U495" s="571"/>
      <c r="V495" s="572"/>
      <c r="W495" s="553"/>
      <c r="X495" s="553"/>
      <c r="Y495" s="553"/>
      <c r="Z495" s="570"/>
      <c r="AA495" s="571"/>
      <c r="AB495" s="571"/>
      <c r="AC495" s="572"/>
    </row>
    <row r="496" spans="3:29" ht="18" customHeight="1" x14ac:dyDescent="0.4">
      <c r="C496" s="448"/>
      <c r="D496" s="448"/>
      <c r="E496" s="546">
        <f t="shared" si="69"/>
        <v>0</v>
      </c>
      <c r="F496" s="547"/>
      <c r="G496" s="547"/>
      <c r="H496" s="548"/>
      <c r="I496" s="553">
        <f t="shared" si="66"/>
        <v>0</v>
      </c>
      <c r="J496" s="553"/>
      <c r="K496" s="553"/>
      <c r="L496" s="569" t="str">
        <f t="shared" si="67"/>
        <v/>
      </c>
      <c r="M496" s="569"/>
      <c r="N496" s="569"/>
      <c r="O496" s="569"/>
      <c r="P496" s="553">
        <f t="shared" si="68"/>
        <v>0</v>
      </c>
      <c r="Q496" s="553"/>
      <c r="R496" s="553"/>
      <c r="S496" s="570"/>
      <c r="T496" s="571"/>
      <c r="U496" s="571"/>
      <c r="V496" s="572"/>
      <c r="W496" s="553"/>
      <c r="X496" s="553"/>
      <c r="Y496" s="553"/>
      <c r="Z496" s="570"/>
      <c r="AA496" s="571"/>
      <c r="AB496" s="571"/>
      <c r="AC496" s="572"/>
    </row>
    <row r="497" spans="2:29" ht="18" customHeight="1" x14ac:dyDescent="0.4">
      <c r="C497" s="448"/>
      <c r="D497" s="448"/>
      <c r="E497" s="546">
        <f t="shared" si="69"/>
        <v>0</v>
      </c>
      <c r="F497" s="547"/>
      <c r="G497" s="547"/>
      <c r="H497" s="548"/>
      <c r="I497" s="553">
        <f t="shared" si="66"/>
        <v>0</v>
      </c>
      <c r="J497" s="553"/>
      <c r="K497" s="553"/>
      <c r="L497" s="569" t="str">
        <f t="shared" si="67"/>
        <v/>
      </c>
      <c r="M497" s="569"/>
      <c r="N497" s="569"/>
      <c r="O497" s="569"/>
      <c r="P497" s="553">
        <f t="shared" si="68"/>
        <v>0</v>
      </c>
      <c r="Q497" s="553"/>
      <c r="R497" s="553"/>
      <c r="S497" s="570"/>
      <c r="T497" s="571"/>
      <c r="U497" s="571"/>
      <c r="V497" s="572"/>
      <c r="W497" s="553"/>
      <c r="X497" s="553"/>
      <c r="Y497" s="553"/>
      <c r="Z497" s="570"/>
      <c r="AA497" s="571"/>
      <c r="AB497" s="571"/>
      <c r="AC497" s="572"/>
    </row>
    <row r="498" spans="2:29" ht="18" customHeight="1" x14ac:dyDescent="0.4">
      <c r="C498" s="448"/>
      <c r="D498" s="448"/>
      <c r="E498" s="546">
        <f t="shared" si="69"/>
        <v>0</v>
      </c>
      <c r="F498" s="547"/>
      <c r="G498" s="547"/>
      <c r="H498" s="548"/>
      <c r="I498" s="553">
        <f t="shared" si="66"/>
        <v>0</v>
      </c>
      <c r="J498" s="553"/>
      <c r="K498" s="553"/>
      <c r="L498" s="569" t="str">
        <f t="shared" si="67"/>
        <v/>
      </c>
      <c r="M498" s="569"/>
      <c r="N498" s="569"/>
      <c r="O498" s="569"/>
      <c r="P498" s="553">
        <f t="shared" si="68"/>
        <v>0</v>
      </c>
      <c r="Q498" s="553"/>
      <c r="R498" s="553"/>
      <c r="S498" s="570"/>
      <c r="T498" s="571"/>
      <c r="U498" s="571"/>
      <c r="V498" s="572"/>
      <c r="W498" s="553"/>
      <c r="X498" s="553"/>
      <c r="Y498" s="553"/>
      <c r="Z498" s="570"/>
      <c r="AA498" s="571"/>
      <c r="AB498" s="571"/>
      <c r="AC498" s="572"/>
    </row>
    <row r="499" spans="2:29" ht="18" customHeight="1" x14ac:dyDescent="0.4">
      <c r="C499" s="448"/>
      <c r="D499" s="448"/>
      <c r="E499" s="546">
        <f t="shared" si="69"/>
        <v>0</v>
      </c>
      <c r="F499" s="547"/>
      <c r="G499" s="547"/>
      <c r="H499" s="548"/>
      <c r="I499" s="553">
        <f t="shared" si="66"/>
        <v>0</v>
      </c>
      <c r="J499" s="553"/>
      <c r="K499" s="553"/>
      <c r="L499" s="569" t="str">
        <f t="shared" si="67"/>
        <v/>
      </c>
      <c r="M499" s="569"/>
      <c r="N499" s="569"/>
      <c r="O499" s="569"/>
      <c r="P499" s="553">
        <f t="shared" si="68"/>
        <v>0</v>
      </c>
      <c r="Q499" s="553"/>
      <c r="R499" s="553"/>
      <c r="S499" s="570"/>
      <c r="T499" s="571"/>
      <c r="U499" s="571"/>
      <c r="V499" s="572"/>
      <c r="W499" s="553"/>
      <c r="X499" s="553"/>
      <c r="Y499" s="553"/>
      <c r="Z499" s="570"/>
      <c r="AA499" s="571"/>
      <c r="AB499" s="571"/>
      <c r="AC499" s="572"/>
    </row>
    <row r="500" spans="2:29" ht="18" customHeight="1" x14ac:dyDescent="0.4">
      <c r="C500" s="340" t="s">
        <v>8</v>
      </c>
      <c r="D500" s="341"/>
      <c r="E500" s="341"/>
      <c r="F500" s="341"/>
      <c r="G500" s="341"/>
      <c r="H500" s="342"/>
      <c r="I500" s="555">
        <f>SUM(I492:K499)</f>
        <v>0</v>
      </c>
      <c r="J500" s="555"/>
      <c r="K500" s="555"/>
      <c r="L500" s="555">
        <f>SUM(L492:O499)</f>
        <v>0</v>
      </c>
      <c r="M500" s="555"/>
      <c r="N500" s="555"/>
      <c r="O500" s="555"/>
      <c r="P500" s="555">
        <f>SUM(P492:R499)</f>
        <v>0</v>
      </c>
      <c r="Q500" s="555"/>
      <c r="R500" s="555"/>
      <c r="S500" s="555">
        <f>SUM(S492:V499)</f>
        <v>0</v>
      </c>
      <c r="T500" s="555"/>
      <c r="U500" s="555"/>
      <c r="V500" s="555"/>
      <c r="W500" s="555">
        <f>SUM(W492:Y499)</f>
        <v>0</v>
      </c>
      <c r="X500" s="555"/>
      <c r="Y500" s="555"/>
      <c r="Z500" s="555">
        <f>SUM(Z492:AC499)</f>
        <v>0</v>
      </c>
      <c r="AA500" s="555"/>
      <c r="AB500" s="555"/>
      <c r="AC500" s="555"/>
    </row>
    <row r="501" spans="2:29" ht="18" customHeight="1" x14ac:dyDescent="0.4">
      <c r="C501" s="316" t="s">
        <v>504</v>
      </c>
      <c r="D501" s="316"/>
      <c r="E501" s="316"/>
      <c r="F501" s="316"/>
      <c r="G501" s="316"/>
      <c r="H501" s="316"/>
      <c r="I501" s="580" t="str">
        <f>IF(ISBLANK(I492),"",(I492-I472)/(P472-I472))</f>
        <v/>
      </c>
      <c r="J501" s="580"/>
      <c r="K501" s="580"/>
      <c r="L501" s="580" t="str">
        <f>IF(ISBLANK(I492),"",(L492-L472)/(S472-L472))</f>
        <v/>
      </c>
      <c r="M501" s="580"/>
      <c r="N501" s="580"/>
      <c r="O501" s="580"/>
      <c r="P501" s="580" t="str">
        <f>IF(ISBLANK(P492),"",(P492-I472)/(P472-I472))</f>
        <v/>
      </c>
      <c r="Q501" s="580"/>
      <c r="R501" s="580"/>
      <c r="S501" s="580" t="str">
        <f>IF(ISBLANK(S492),"",(S492-L472)/(S472-L472))</f>
        <v/>
      </c>
      <c r="T501" s="580"/>
      <c r="U501" s="580"/>
      <c r="V501" s="580"/>
      <c r="W501" s="580" t="str">
        <f>IF(ISBLANK(W492),"",(W492-I472)/(P472-I472))</f>
        <v/>
      </c>
      <c r="X501" s="580"/>
      <c r="Y501" s="580"/>
      <c r="Z501" s="580" t="str">
        <f>IF(ISBLANK(Z492),"",(Z492-L472)/(S472-L472))</f>
        <v/>
      </c>
      <c r="AA501" s="580"/>
      <c r="AB501" s="580"/>
      <c r="AC501" s="580"/>
    </row>
    <row r="505" spans="2:29" ht="18" customHeight="1" x14ac:dyDescent="0.4">
      <c r="B505" s="91" t="s">
        <v>505</v>
      </c>
    </row>
    <row r="506" spans="2:29" ht="18" customHeight="1" x14ac:dyDescent="0.4">
      <c r="C506" s="91" t="s">
        <v>506</v>
      </c>
    </row>
    <row r="507" spans="2:29" ht="18" customHeight="1" x14ac:dyDescent="0.4">
      <c r="C507" s="316" t="s">
        <v>172</v>
      </c>
      <c r="D507" s="316"/>
      <c r="E507" s="316"/>
      <c r="F507" s="316"/>
      <c r="G507" s="316"/>
      <c r="H507" s="316"/>
      <c r="I507" s="316" t="s">
        <v>488</v>
      </c>
      <c r="J507" s="316"/>
      <c r="K507" s="316"/>
      <c r="L507" s="316"/>
      <c r="M507" s="316"/>
      <c r="N507" s="316"/>
      <c r="O507" s="316"/>
      <c r="P507" s="316"/>
      <c r="Q507" s="316"/>
      <c r="R507" s="316"/>
    </row>
    <row r="508" spans="2:29" ht="18" customHeight="1" x14ac:dyDescent="0.4">
      <c r="C508" s="316"/>
      <c r="D508" s="316"/>
      <c r="E508" s="316"/>
      <c r="F508" s="316"/>
      <c r="G508" s="316"/>
      <c r="H508" s="316"/>
      <c r="I508" s="340" t="s">
        <v>507</v>
      </c>
      <c r="J508" s="341"/>
      <c r="K508" s="341"/>
      <c r="L508" s="341"/>
      <c r="M508" s="342"/>
      <c r="N508" s="340" t="s">
        <v>508</v>
      </c>
      <c r="O508" s="341"/>
      <c r="P508" s="341"/>
      <c r="Q508" s="341"/>
      <c r="R508" s="342"/>
    </row>
    <row r="509" spans="2:29" ht="18" customHeight="1" x14ac:dyDescent="0.4">
      <c r="C509" s="316" t="s">
        <v>490</v>
      </c>
      <c r="D509" s="316"/>
      <c r="E509" s="448">
        <f>N450</f>
        <v>0</v>
      </c>
      <c r="F509" s="448"/>
      <c r="G509" s="448"/>
      <c r="H509" s="448"/>
      <c r="I509" s="573"/>
      <c r="J509" s="573"/>
      <c r="K509" s="573"/>
      <c r="L509" s="573"/>
      <c r="M509" s="573"/>
      <c r="N509" s="573"/>
      <c r="O509" s="573"/>
      <c r="P509" s="573"/>
      <c r="Q509" s="573"/>
      <c r="R509" s="573"/>
    </row>
    <row r="510" spans="2:29" ht="18" customHeight="1" x14ac:dyDescent="0.4">
      <c r="C510" s="574" t="s">
        <v>509</v>
      </c>
      <c r="D510" s="575"/>
      <c r="E510" s="356"/>
      <c r="F510" s="357"/>
      <c r="G510" s="357"/>
      <c r="H510" s="358"/>
      <c r="I510" s="573"/>
      <c r="J510" s="573"/>
      <c r="K510" s="573"/>
      <c r="L510" s="573"/>
      <c r="M510" s="573"/>
      <c r="N510" s="573"/>
      <c r="O510" s="573"/>
      <c r="P510" s="573"/>
      <c r="Q510" s="573"/>
      <c r="R510" s="573"/>
    </row>
    <row r="511" spans="2:29" ht="18" customHeight="1" x14ac:dyDescent="0.4">
      <c r="C511" s="576"/>
      <c r="D511" s="577"/>
      <c r="E511" s="356"/>
      <c r="F511" s="357"/>
      <c r="G511" s="357"/>
      <c r="H511" s="358"/>
      <c r="I511" s="573"/>
      <c r="J511" s="573"/>
      <c r="K511" s="573"/>
      <c r="L511" s="573"/>
      <c r="M511" s="573"/>
      <c r="N511" s="573"/>
      <c r="O511" s="573"/>
      <c r="P511" s="573"/>
      <c r="Q511" s="573"/>
      <c r="R511" s="573"/>
    </row>
    <row r="512" spans="2:29" ht="18" customHeight="1" x14ac:dyDescent="0.4">
      <c r="C512" s="576"/>
      <c r="D512" s="577"/>
      <c r="E512" s="356"/>
      <c r="F512" s="357"/>
      <c r="G512" s="357"/>
      <c r="H512" s="358"/>
      <c r="I512" s="573"/>
      <c r="J512" s="573"/>
      <c r="K512" s="573"/>
      <c r="L512" s="573"/>
      <c r="M512" s="573"/>
      <c r="N512" s="573"/>
      <c r="O512" s="573"/>
      <c r="P512" s="573"/>
      <c r="Q512" s="573"/>
      <c r="R512" s="573"/>
    </row>
    <row r="513" spans="3:29" ht="18" customHeight="1" x14ac:dyDescent="0.4">
      <c r="C513" s="576"/>
      <c r="D513" s="577"/>
      <c r="E513" s="356"/>
      <c r="F513" s="357"/>
      <c r="G513" s="357"/>
      <c r="H513" s="358"/>
      <c r="I513" s="573"/>
      <c r="J513" s="573"/>
      <c r="K513" s="573"/>
      <c r="L513" s="573"/>
      <c r="M513" s="573"/>
      <c r="N513" s="573"/>
      <c r="O513" s="573"/>
      <c r="P513" s="573"/>
      <c r="Q513" s="573"/>
      <c r="R513" s="573"/>
    </row>
    <row r="514" spans="3:29" ht="18" customHeight="1" x14ac:dyDescent="0.4">
      <c r="C514" s="578"/>
      <c r="D514" s="579"/>
      <c r="E514" s="356"/>
      <c r="F514" s="357"/>
      <c r="G514" s="357"/>
      <c r="H514" s="358"/>
      <c r="I514" s="573"/>
      <c r="J514" s="573"/>
      <c r="K514" s="573"/>
      <c r="L514" s="573"/>
      <c r="M514" s="573"/>
      <c r="N514" s="573"/>
      <c r="O514" s="573"/>
      <c r="P514" s="573"/>
      <c r="Q514" s="573"/>
      <c r="R514" s="573"/>
    </row>
    <row r="515" spans="3:29" ht="18" customHeight="1" x14ac:dyDescent="0.4">
      <c r="C515" s="340" t="s">
        <v>8</v>
      </c>
      <c r="D515" s="341"/>
      <c r="E515" s="341"/>
      <c r="F515" s="341"/>
      <c r="G515" s="341"/>
      <c r="H515" s="342"/>
      <c r="I515" s="581">
        <f>SUM(I509:M514)</f>
        <v>0</v>
      </c>
      <c r="J515" s="582"/>
      <c r="K515" s="582"/>
      <c r="L515" s="582"/>
      <c r="M515" s="583"/>
      <c r="N515" s="581">
        <f>SUM(N509:R514)</f>
        <v>0</v>
      </c>
      <c r="O515" s="582"/>
      <c r="P515" s="582"/>
      <c r="Q515" s="582"/>
      <c r="R515" s="583"/>
    </row>
    <row r="517" spans="3:29" ht="18" customHeight="1" x14ac:dyDescent="0.4">
      <c r="C517" s="448" t="s">
        <v>497</v>
      </c>
      <c r="D517" s="448"/>
      <c r="E517" s="448"/>
      <c r="F517" s="448"/>
      <c r="G517" s="448"/>
      <c r="H517" s="448"/>
      <c r="I517" s="321"/>
      <c r="J517" s="321"/>
      <c r="K517" s="321"/>
      <c r="L517" s="321"/>
      <c r="M517" s="321"/>
      <c r="N517" s="321"/>
      <c r="O517" s="321"/>
      <c r="P517" s="321"/>
      <c r="Q517" s="321"/>
      <c r="R517" s="321"/>
      <c r="S517" s="321"/>
      <c r="T517" s="321"/>
      <c r="U517" s="321"/>
      <c r="V517" s="321"/>
      <c r="W517" s="321"/>
      <c r="X517" s="321"/>
      <c r="Y517" s="321"/>
      <c r="Z517" s="321"/>
      <c r="AA517" s="321"/>
      <c r="AB517" s="321"/>
      <c r="AC517" s="321"/>
    </row>
    <row r="518" spans="3:29" ht="18" customHeight="1" x14ac:dyDescent="0.4">
      <c r="C518" s="448"/>
      <c r="D518" s="448"/>
      <c r="E518" s="448"/>
      <c r="F518" s="448"/>
      <c r="G518" s="448"/>
      <c r="H518" s="448"/>
      <c r="I518" s="321"/>
      <c r="J518" s="321"/>
      <c r="K518" s="321"/>
      <c r="L518" s="321"/>
      <c r="M518" s="321"/>
      <c r="N518" s="321"/>
      <c r="O518" s="321"/>
      <c r="P518" s="321"/>
      <c r="Q518" s="321"/>
      <c r="R518" s="321"/>
      <c r="S518" s="321"/>
      <c r="T518" s="321"/>
      <c r="U518" s="321"/>
      <c r="V518" s="321"/>
      <c r="W518" s="321"/>
      <c r="X518" s="321"/>
      <c r="Y518" s="321"/>
      <c r="Z518" s="321"/>
      <c r="AA518" s="321"/>
      <c r="AB518" s="321"/>
      <c r="AC518" s="321"/>
    </row>
    <row r="519" spans="3:29" ht="18" customHeight="1" x14ac:dyDescent="0.4">
      <c r="C519" s="95" t="s">
        <v>498</v>
      </c>
      <c r="D519" s="91" t="s">
        <v>510</v>
      </c>
    </row>
    <row r="520" spans="3:29" ht="18" customHeight="1" x14ac:dyDescent="0.4">
      <c r="C520" s="95"/>
      <c r="D520" s="95"/>
    </row>
    <row r="521" spans="3:29" ht="18" customHeight="1" x14ac:dyDescent="0.4">
      <c r="C521" s="91" t="s">
        <v>500</v>
      </c>
    </row>
    <row r="522" spans="3:29" ht="18" customHeight="1" x14ac:dyDescent="0.4">
      <c r="C522" s="316" t="s">
        <v>172</v>
      </c>
      <c r="D522" s="316"/>
      <c r="E522" s="316"/>
      <c r="F522" s="316"/>
      <c r="G522" s="316"/>
      <c r="H522" s="316"/>
      <c r="I522" s="316" t="s">
        <v>488</v>
      </c>
      <c r="J522" s="316"/>
      <c r="K522" s="316"/>
      <c r="L522" s="316"/>
      <c r="M522" s="316"/>
      <c r="N522" s="316"/>
      <c r="O522" s="316"/>
      <c r="P522" s="316"/>
      <c r="Q522" s="316"/>
      <c r="R522" s="316"/>
      <c r="S522" s="316"/>
      <c r="T522" s="316"/>
      <c r="U522" s="316"/>
      <c r="V522" s="316"/>
      <c r="W522" s="316"/>
    </row>
    <row r="523" spans="3:29" ht="18" customHeight="1" x14ac:dyDescent="0.4">
      <c r="C523" s="316"/>
      <c r="D523" s="316"/>
      <c r="E523" s="316"/>
      <c r="F523" s="316"/>
      <c r="G523" s="316"/>
      <c r="H523" s="316"/>
      <c r="I523" s="316" t="s">
        <v>501</v>
      </c>
      <c r="J523" s="316"/>
      <c r="K523" s="316"/>
      <c r="L523" s="316"/>
      <c r="M523" s="316"/>
      <c r="N523" s="316" t="s">
        <v>502</v>
      </c>
      <c r="O523" s="316"/>
      <c r="P523" s="316"/>
      <c r="Q523" s="316"/>
      <c r="R523" s="316"/>
      <c r="S523" s="316" t="s">
        <v>511</v>
      </c>
      <c r="T523" s="316"/>
      <c r="U523" s="316"/>
      <c r="V523" s="316"/>
      <c r="W523" s="316"/>
    </row>
    <row r="524" spans="3:29" ht="18" customHeight="1" x14ac:dyDescent="0.4">
      <c r="C524" s="316" t="s">
        <v>490</v>
      </c>
      <c r="D524" s="316"/>
      <c r="E524" s="448">
        <f>N450</f>
        <v>0</v>
      </c>
      <c r="F524" s="448"/>
      <c r="G524" s="448"/>
      <c r="H524" s="448"/>
      <c r="I524" s="573"/>
      <c r="J524" s="573"/>
      <c r="K524" s="573"/>
      <c r="L524" s="573"/>
      <c r="M524" s="573"/>
      <c r="N524" s="573"/>
      <c r="O524" s="573"/>
      <c r="P524" s="573"/>
      <c r="Q524" s="573"/>
      <c r="R524" s="573"/>
      <c r="S524" s="573"/>
      <c r="T524" s="573"/>
      <c r="U524" s="573"/>
      <c r="V524" s="573"/>
      <c r="W524" s="573"/>
    </row>
    <row r="525" spans="3:29" ht="18" customHeight="1" x14ac:dyDescent="0.4">
      <c r="C525" s="574" t="s">
        <v>509</v>
      </c>
      <c r="D525" s="575"/>
      <c r="E525" s="356"/>
      <c r="F525" s="357"/>
      <c r="G525" s="357"/>
      <c r="H525" s="358"/>
      <c r="I525" s="573"/>
      <c r="J525" s="573"/>
      <c r="K525" s="573"/>
      <c r="L525" s="573"/>
      <c r="M525" s="573"/>
      <c r="N525" s="573"/>
      <c r="O525" s="573"/>
      <c r="P525" s="573"/>
      <c r="Q525" s="573"/>
      <c r="R525" s="573"/>
      <c r="S525" s="573"/>
      <c r="T525" s="573"/>
      <c r="U525" s="573"/>
      <c r="V525" s="573"/>
      <c r="W525" s="573"/>
    </row>
    <row r="526" spans="3:29" ht="18" customHeight="1" x14ac:dyDescent="0.4">
      <c r="C526" s="576"/>
      <c r="D526" s="577"/>
      <c r="E526" s="356"/>
      <c r="F526" s="357"/>
      <c r="G526" s="357"/>
      <c r="H526" s="358"/>
      <c r="I526" s="573"/>
      <c r="J526" s="573"/>
      <c r="K526" s="573"/>
      <c r="L526" s="573"/>
      <c r="M526" s="573"/>
      <c r="N526" s="573"/>
      <c r="O526" s="573"/>
      <c r="P526" s="573"/>
      <c r="Q526" s="573"/>
      <c r="R526" s="573"/>
      <c r="S526" s="573"/>
      <c r="T526" s="573"/>
      <c r="U526" s="573"/>
      <c r="V526" s="573"/>
      <c r="W526" s="573"/>
    </row>
    <row r="527" spans="3:29" ht="18" customHeight="1" x14ac:dyDescent="0.4">
      <c r="C527" s="576"/>
      <c r="D527" s="577"/>
      <c r="E527" s="356"/>
      <c r="F527" s="357"/>
      <c r="G527" s="357"/>
      <c r="H527" s="358"/>
      <c r="I527" s="573"/>
      <c r="J527" s="573"/>
      <c r="K527" s="573"/>
      <c r="L527" s="573"/>
      <c r="M527" s="573"/>
      <c r="N527" s="573"/>
      <c r="O527" s="573"/>
      <c r="P527" s="573"/>
      <c r="Q527" s="573"/>
      <c r="R527" s="573"/>
      <c r="S527" s="573"/>
      <c r="T527" s="573"/>
      <c r="U527" s="573"/>
      <c r="V527" s="573"/>
      <c r="W527" s="573"/>
    </row>
    <row r="528" spans="3:29" ht="18" customHeight="1" x14ac:dyDescent="0.4">
      <c r="C528" s="576"/>
      <c r="D528" s="577"/>
      <c r="E528" s="356"/>
      <c r="F528" s="357"/>
      <c r="G528" s="357"/>
      <c r="H528" s="358"/>
      <c r="I528" s="573"/>
      <c r="J528" s="573"/>
      <c r="K528" s="573"/>
      <c r="L528" s="573"/>
      <c r="M528" s="573"/>
      <c r="N528" s="573"/>
      <c r="O528" s="573"/>
      <c r="P528" s="573"/>
      <c r="Q528" s="573"/>
      <c r="R528" s="573"/>
      <c r="S528" s="573"/>
      <c r="T528" s="573"/>
      <c r="U528" s="573"/>
      <c r="V528" s="573"/>
      <c r="W528" s="573"/>
    </row>
    <row r="529" spans="1:38" ht="18" customHeight="1" x14ac:dyDescent="0.4">
      <c r="C529" s="578"/>
      <c r="D529" s="579"/>
      <c r="E529" s="356"/>
      <c r="F529" s="357"/>
      <c r="G529" s="357"/>
      <c r="H529" s="358"/>
      <c r="I529" s="573"/>
      <c r="J529" s="573"/>
      <c r="K529" s="573"/>
      <c r="L529" s="573"/>
      <c r="M529" s="573"/>
      <c r="N529" s="573"/>
      <c r="O529" s="573"/>
      <c r="P529" s="573"/>
      <c r="Q529" s="573"/>
      <c r="R529" s="573"/>
      <c r="S529" s="573"/>
      <c r="T529" s="573"/>
      <c r="U529" s="573"/>
      <c r="V529" s="573"/>
      <c r="W529" s="573"/>
    </row>
    <row r="530" spans="1:38" ht="18" customHeight="1" x14ac:dyDescent="0.4">
      <c r="C530" s="340" t="s">
        <v>8</v>
      </c>
      <c r="D530" s="341"/>
      <c r="E530" s="341"/>
      <c r="F530" s="341"/>
      <c r="G530" s="341"/>
      <c r="H530" s="342"/>
      <c r="I530" s="555">
        <f>SUM(I524:M529)</f>
        <v>0</v>
      </c>
      <c r="J530" s="555"/>
      <c r="K530" s="555"/>
      <c r="L530" s="555"/>
      <c r="M530" s="555"/>
      <c r="N530" s="555">
        <f>SUM(N524:R529)</f>
        <v>0</v>
      </c>
      <c r="O530" s="555"/>
      <c r="P530" s="555"/>
      <c r="Q530" s="555"/>
      <c r="R530" s="555"/>
      <c r="S530" s="555">
        <f>SUM(S524:W529)</f>
        <v>0</v>
      </c>
      <c r="T530" s="555"/>
      <c r="U530" s="555"/>
      <c r="V530" s="555"/>
      <c r="W530" s="555"/>
    </row>
    <row r="531" spans="1:38" ht="18" customHeight="1" x14ac:dyDescent="0.4">
      <c r="C531" s="316" t="s">
        <v>504</v>
      </c>
      <c r="D531" s="316"/>
      <c r="E531" s="316"/>
      <c r="F531" s="316"/>
      <c r="G531" s="316"/>
      <c r="H531" s="316"/>
      <c r="I531" s="584" t="str">
        <f>IF(ISBLANK(I524),"",(I524-I509)/(N509-I509))</f>
        <v/>
      </c>
      <c r="J531" s="585"/>
      <c r="K531" s="585"/>
      <c r="L531" s="585"/>
      <c r="M531" s="586"/>
      <c r="N531" s="584" t="str">
        <f>IF(ISBLANK(N524),"",(N524-I509)/(N509-I509))</f>
        <v/>
      </c>
      <c r="O531" s="585"/>
      <c r="P531" s="585"/>
      <c r="Q531" s="585"/>
      <c r="R531" s="586"/>
      <c r="S531" s="584" t="str">
        <f>IF(ISBLANK(S524),"",(S524-I509)/(N509-I509))</f>
        <v/>
      </c>
      <c r="T531" s="585"/>
      <c r="U531" s="585"/>
      <c r="V531" s="585"/>
      <c r="W531" s="586"/>
    </row>
    <row r="533" spans="1:38" ht="18" customHeight="1" x14ac:dyDescent="0.4">
      <c r="B533" s="95" t="s">
        <v>432</v>
      </c>
      <c r="C533" s="91" t="s">
        <v>512</v>
      </c>
    </row>
    <row r="534" spans="1:38" ht="9" customHeight="1" x14ac:dyDescent="0.4"/>
    <row r="535" spans="1:38" ht="18" customHeight="1" x14ac:dyDescent="0.4">
      <c r="A535" s="8" t="s">
        <v>478</v>
      </c>
      <c r="AL535" s="97">
        <v>7</v>
      </c>
    </row>
    <row r="536" spans="1:38" ht="8.25" customHeight="1" x14ac:dyDescent="0.4"/>
    <row r="537" spans="1:38" ht="18" customHeight="1" x14ac:dyDescent="0.4">
      <c r="B537" s="542" t="str">
        <f>$B$3</f>
        <v>ステップアップ計画書（ステップアップ実施状況報告書兼事業評価報告書）</v>
      </c>
      <c r="C537" s="542"/>
      <c r="D537" s="542"/>
      <c r="E537" s="542"/>
      <c r="F537" s="542"/>
      <c r="G537" s="542"/>
      <c r="H537" s="542"/>
      <c r="I537" s="542"/>
      <c r="J537" s="542"/>
      <c r="K537" s="542"/>
      <c r="L537" s="542"/>
      <c r="M537" s="542"/>
      <c r="N537" s="542"/>
      <c r="O537" s="542"/>
      <c r="P537" s="542"/>
      <c r="Q537" s="542"/>
      <c r="R537" s="542"/>
      <c r="S537" s="542"/>
      <c r="T537" s="542"/>
    </row>
    <row r="539" spans="1:38" ht="18" customHeight="1" x14ac:dyDescent="0.4">
      <c r="C539" s="316" t="s">
        <v>480</v>
      </c>
      <c r="D539" s="316"/>
      <c r="E539" s="316"/>
      <c r="F539" s="449" t="str">
        <f>'別紙B-1　総括表'!D33</f>
        <v/>
      </c>
      <c r="G539" s="449"/>
      <c r="H539" s="449"/>
      <c r="I539" s="449"/>
      <c r="J539" s="449"/>
      <c r="L539" s="316" t="s">
        <v>481</v>
      </c>
      <c r="M539" s="316"/>
      <c r="N539" s="543">
        <f>'別紙B-1　総括表'!$V$9</f>
        <v>0</v>
      </c>
      <c r="O539" s="543"/>
      <c r="P539" s="543"/>
      <c r="Q539" s="543"/>
    </row>
    <row r="541" spans="1:38" ht="18" customHeight="1" x14ac:dyDescent="0.4">
      <c r="B541" s="91" t="s">
        <v>482</v>
      </c>
    </row>
    <row r="542" spans="1:38" ht="12.75" customHeight="1" x14ac:dyDescent="0.4"/>
    <row r="543" spans="1:38" ht="18" customHeight="1" x14ac:dyDescent="0.4">
      <c r="C543" s="91" t="s">
        <v>483</v>
      </c>
    </row>
    <row r="544" spans="1:38" ht="18" customHeight="1" x14ac:dyDescent="0.4">
      <c r="C544" s="316" t="s">
        <v>172</v>
      </c>
      <c r="D544" s="316"/>
      <c r="E544" s="316"/>
      <c r="F544" s="316"/>
      <c r="G544" s="316"/>
      <c r="H544" s="316"/>
      <c r="I544" s="321" t="s">
        <v>484</v>
      </c>
      <c r="J544" s="321"/>
      <c r="K544" s="321"/>
      <c r="L544" s="321"/>
      <c r="M544" s="321"/>
      <c r="N544" s="321"/>
      <c r="O544" s="321"/>
      <c r="P544" s="321" t="s">
        <v>485</v>
      </c>
      <c r="Q544" s="321"/>
      <c r="R544" s="321"/>
      <c r="S544" s="321"/>
      <c r="T544" s="321"/>
      <c r="U544" s="321"/>
      <c r="V544" s="321"/>
      <c r="W544" s="321" t="s">
        <v>486</v>
      </c>
      <c r="X544" s="321"/>
      <c r="Y544" s="321"/>
      <c r="Z544" s="321"/>
      <c r="AA544" s="321"/>
      <c r="AB544" s="321"/>
      <c r="AC544" s="321"/>
      <c r="AD544" s="316" t="s">
        <v>487</v>
      </c>
      <c r="AE544" s="316"/>
      <c r="AF544" s="316"/>
      <c r="AG544" s="316"/>
      <c r="AH544" s="316"/>
      <c r="AI544" s="316"/>
      <c r="AJ544" s="316"/>
    </row>
    <row r="545" spans="3:36" ht="18" customHeight="1" x14ac:dyDescent="0.4">
      <c r="C545" s="316"/>
      <c r="D545" s="316"/>
      <c r="E545" s="316"/>
      <c r="F545" s="316"/>
      <c r="G545" s="316"/>
      <c r="H545" s="316"/>
      <c r="I545" s="329" t="s">
        <v>488</v>
      </c>
      <c r="J545" s="329"/>
      <c r="K545" s="329"/>
      <c r="L545" s="329" t="s">
        <v>489</v>
      </c>
      <c r="M545" s="329"/>
      <c r="N545" s="329"/>
      <c r="O545" s="329"/>
      <c r="P545" s="329" t="s">
        <v>488</v>
      </c>
      <c r="Q545" s="329"/>
      <c r="R545" s="329"/>
      <c r="S545" s="329" t="s">
        <v>489</v>
      </c>
      <c r="T545" s="329"/>
      <c r="U545" s="329"/>
      <c r="V545" s="329"/>
      <c r="W545" s="329" t="s">
        <v>488</v>
      </c>
      <c r="X545" s="329"/>
      <c r="Y545" s="329"/>
      <c r="Z545" s="329" t="s">
        <v>489</v>
      </c>
      <c r="AA545" s="329"/>
      <c r="AB545" s="329"/>
      <c r="AC545" s="329"/>
      <c r="AD545" s="329" t="s">
        <v>488</v>
      </c>
      <c r="AE545" s="329"/>
      <c r="AF545" s="329"/>
      <c r="AG545" s="329" t="s">
        <v>489</v>
      </c>
      <c r="AH545" s="329"/>
      <c r="AI545" s="329"/>
      <c r="AJ545" s="329"/>
    </row>
    <row r="546" spans="3:36" ht="18" customHeight="1" x14ac:dyDescent="0.4">
      <c r="C546" s="316" t="s">
        <v>490</v>
      </c>
      <c r="D546" s="316"/>
      <c r="E546" s="448">
        <f>N539</f>
        <v>0</v>
      </c>
      <c r="F546" s="448"/>
      <c r="G546" s="448"/>
      <c r="H546" s="448"/>
      <c r="I546" s="544"/>
      <c r="J546" s="544"/>
      <c r="K546" s="544"/>
      <c r="L546" s="544"/>
      <c r="M546" s="544"/>
      <c r="N546" s="544"/>
      <c r="O546" s="544"/>
      <c r="P546" s="544"/>
      <c r="Q546" s="544"/>
      <c r="R546" s="544"/>
      <c r="S546" s="544"/>
      <c r="T546" s="544"/>
      <c r="U546" s="544"/>
      <c r="V546" s="544"/>
      <c r="W546" s="544"/>
      <c r="X546" s="544"/>
      <c r="Y546" s="544"/>
      <c r="Z546" s="544"/>
      <c r="AA546" s="544"/>
      <c r="AB546" s="544"/>
      <c r="AC546" s="544"/>
      <c r="AD546" s="545" t="str">
        <f>IF(ISBLANK(I546),"",AVERAGE(I546,P546,W546))</f>
        <v/>
      </c>
      <c r="AE546" s="545"/>
      <c r="AF546" s="545"/>
      <c r="AG546" s="545" t="str">
        <f>IF(ISBLANK(L546),"",AVERAGE(L546,S546,Z546))</f>
        <v/>
      </c>
      <c r="AH546" s="545"/>
      <c r="AI546" s="545"/>
      <c r="AJ546" s="545"/>
    </row>
    <row r="547" spans="3:36" ht="18" customHeight="1" x14ac:dyDescent="0.4">
      <c r="C547" s="448" t="s">
        <v>491</v>
      </c>
      <c r="D547" s="448"/>
      <c r="E547" s="356"/>
      <c r="F547" s="357"/>
      <c r="G547" s="357"/>
      <c r="H547" s="358"/>
      <c r="I547" s="544"/>
      <c r="J547" s="544"/>
      <c r="K547" s="544"/>
      <c r="L547" s="544"/>
      <c r="M547" s="544"/>
      <c r="N547" s="544"/>
      <c r="O547" s="544"/>
      <c r="P547" s="544"/>
      <c r="Q547" s="544"/>
      <c r="R547" s="544"/>
      <c r="S547" s="544"/>
      <c r="T547" s="544"/>
      <c r="U547" s="544"/>
      <c r="V547" s="544"/>
      <c r="W547" s="544"/>
      <c r="X547" s="544"/>
      <c r="Y547" s="544"/>
      <c r="Z547" s="544"/>
      <c r="AA547" s="544"/>
      <c r="AB547" s="544"/>
      <c r="AC547" s="544"/>
      <c r="AD547" s="545" t="str">
        <f>IF(ISBLANK(I547),"",AVERAGE(I547,P547,W547))</f>
        <v/>
      </c>
      <c r="AE547" s="545"/>
      <c r="AF547" s="545"/>
      <c r="AG547" s="545" t="str">
        <f>IF(ISBLANK(L547),"",AVERAGE(L547,S547,Z547))</f>
        <v/>
      </c>
      <c r="AH547" s="545"/>
      <c r="AI547" s="545"/>
      <c r="AJ547" s="545"/>
    </row>
    <row r="548" spans="3:36" ht="18" customHeight="1" x14ac:dyDescent="0.4">
      <c r="C548" s="448"/>
      <c r="D548" s="448"/>
      <c r="E548" s="356"/>
      <c r="F548" s="357"/>
      <c r="G548" s="357"/>
      <c r="H548" s="358"/>
      <c r="I548" s="544"/>
      <c r="J548" s="544"/>
      <c r="K548" s="544"/>
      <c r="L548" s="544"/>
      <c r="M548" s="544"/>
      <c r="N548" s="544"/>
      <c r="O548" s="544"/>
      <c r="P548" s="544"/>
      <c r="Q548" s="544"/>
      <c r="R548" s="544"/>
      <c r="S548" s="544"/>
      <c r="T548" s="544"/>
      <c r="U548" s="544"/>
      <c r="V548" s="544"/>
      <c r="W548" s="544"/>
      <c r="X548" s="544"/>
      <c r="Y548" s="544"/>
      <c r="Z548" s="544"/>
      <c r="AA548" s="544"/>
      <c r="AB548" s="544"/>
      <c r="AC548" s="544"/>
      <c r="AD548" s="545" t="str">
        <f t="shared" ref="AD548:AD553" si="70">IF(ISBLANK(I548),"",AVERAGE(I548,P548,W548))</f>
        <v/>
      </c>
      <c r="AE548" s="545"/>
      <c r="AF548" s="545"/>
      <c r="AG548" s="545" t="str">
        <f t="shared" ref="AG548:AG549" si="71">IF(ISBLANK(L548),"",AVERAGE(L548,S548,Z548))</f>
        <v/>
      </c>
      <c r="AH548" s="545"/>
      <c r="AI548" s="545"/>
      <c r="AJ548" s="545"/>
    </row>
    <row r="549" spans="3:36" ht="18" customHeight="1" x14ac:dyDescent="0.4">
      <c r="C549" s="448"/>
      <c r="D549" s="448"/>
      <c r="E549" s="356"/>
      <c r="F549" s="357"/>
      <c r="G549" s="357"/>
      <c r="H549" s="358"/>
      <c r="I549" s="544"/>
      <c r="J549" s="544"/>
      <c r="K549" s="544"/>
      <c r="L549" s="544"/>
      <c r="M549" s="544"/>
      <c r="N549" s="544"/>
      <c r="O549" s="544"/>
      <c r="P549" s="544"/>
      <c r="Q549" s="544"/>
      <c r="R549" s="544"/>
      <c r="S549" s="544"/>
      <c r="T549" s="544"/>
      <c r="U549" s="544"/>
      <c r="V549" s="544"/>
      <c r="W549" s="544"/>
      <c r="X549" s="544"/>
      <c r="Y549" s="544"/>
      <c r="Z549" s="544"/>
      <c r="AA549" s="544"/>
      <c r="AB549" s="544"/>
      <c r="AC549" s="544"/>
      <c r="AD549" s="545" t="str">
        <f t="shared" si="70"/>
        <v/>
      </c>
      <c r="AE549" s="545"/>
      <c r="AF549" s="545"/>
      <c r="AG549" s="545" t="str">
        <f t="shared" si="71"/>
        <v/>
      </c>
      <c r="AH549" s="545"/>
      <c r="AI549" s="545"/>
      <c r="AJ549" s="545"/>
    </row>
    <row r="550" spans="3:36" ht="18" customHeight="1" x14ac:dyDescent="0.4">
      <c r="C550" s="448"/>
      <c r="D550" s="448"/>
      <c r="E550" s="356"/>
      <c r="F550" s="357"/>
      <c r="G550" s="357"/>
      <c r="H550" s="358"/>
      <c r="I550" s="544"/>
      <c r="J550" s="544"/>
      <c r="K550" s="544"/>
      <c r="L550" s="544"/>
      <c r="M550" s="544"/>
      <c r="N550" s="544"/>
      <c r="O550" s="544"/>
      <c r="P550" s="544"/>
      <c r="Q550" s="544"/>
      <c r="R550" s="544"/>
      <c r="S550" s="544"/>
      <c r="T550" s="544"/>
      <c r="U550" s="544"/>
      <c r="V550" s="544"/>
      <c r="W550" s="544"/>
      <c r="X550" s="544"/>
      <c r="Y550" s="544"/>
      <c r="Z550" s="544"/>
      <c r="AA550" s="544"/>
      <c r="AB550" s="544"/>
      <c r="AC550" s="544"/>
      <c r="AD550" s="545" t="str">
        <f t="shared" si="70"/>
        <v/>
      </c>
      <c r="AE550" s="545"/>
      <c r="AF550" s="545"/>
      <c r="AG550" s="545" t="str">
        <f>IF(ISBLANK(L550),"",AVERAGE(L550,S550,Z550))</f>
        <v/>
      </c>
      <c r="AH550" s="545"/>
      <c r="AI550" s="545"/>
      <c r="AJ550" s="545"/>
    </row>
    <row r="551" spans="3:36" ht="18" customHeight="1" x14ac:dyDescent="0.4">
      <c r="C551" s="448"/>
      <c r="D551" s="448"/>
      <c r="E551" s="356"/>
      <c r="F551" s="357"/>
      <c r="G551" s="357"/>
      <c r="H551" s="358"/>
      <c r="I551" s="544"/>
      <c r="J551" s="544"/>
      <c r="K551" s="544"/>
      <c r="L551" s="544"/>
      <c r="M551" s="544"/>
      <c r="N551" s="544"/>
      <c r="O551" s="544"/>
      <c r="P551" s="544"/>
      <c r="Q551" s="544"/>
      <c r="R551" s="544"/>
      <c r="S551" s="544"/>
      <c r="T551" s="544"/>
      <c r="U551" s="544"/>
      <c r="V551" s="544"/>
      <c r="W551" s="544"/>
      <c r="X551" s="544"/>
      <c r="Y551" s="544"/>
      <c r="Z551" s="544"/>
      <c r="AA551" s="544"/>
      <c r="AB551" s="544"/>
      <c r="AC551" s="544"/>
      <c r="AD551" s="545" t="str">
        <f t="shared" si="70"/>
        <v/>
      </c>
      <c r="AE551" s="545"/>
      <c r="AF551" s="545"/>
      <c r="AG551" s="545" t="str">
        <f t="shared" ref="AG551:AG553" si="72">IF(ISBLANK(L551),"",AVERAGE(L551,S551,Z551))</f>
        <v/>
      </c>
      <c r="AH551" s="545"/>
      <c r="AI551" s="545"/>
      <c r="AJ551" s="545"/>
    </row>
    <row r="552" spans="3:36" ht="18" customHeight="1" x14ac:dyDescent="0.4">
      <c r="C552" s="448"/>
      <c r="D552" s="448"/>
      <c r="E552" s="356"/>
      <c r="F552" s="357"/>
      <c r="G552" s="357"/>
      <c r="H552" s="358"/>
      <c r="I552" s="544"/>
      <c r="J552" s="544"/>
      <c r="K552" s="544"/>
      <c r="L552" s="544"/>
      <c r="M552" s="544"/>
      <c r="N552" s="544"/>
      <c r="O552" s="544"/>
      <c r="P552" s="544"/>
      <c r="Q552" s="544"/>
      <c r="R552" s="544"/>
      <c r="S552" s="544"/>
      <c r="T552" s="544"/>
      <c r="U552" s="544"/>
      <c r="V552" s="544"/>
      <c r="W552" s="544"/>
      <c r="X552" s="544"/>
      <c r="Y552" s="544"/>
      <c r="Z552" s="544"/>
      <c r="AA552" s="544"/>
      <c r="AB552" s="544"/>
      <c r="AC552" s="544"/>
      <c r="AD552" s="545" t="str">
        <f t="shared" si="70"/>
        <v/>
      </c>
      <c r="AE552" s="545"/>
      <c r="AF552" s="545"/>
      <c r="AG552" s="545" t="str">
        <f t="shared" si="72"/>
        <v/>
      </c>
      <c r="AH552" s="545"/>
      <c r="AI552" s="545"/>
      <c r="AJ552" s="545"/>
    </row>
    <row r="553" spans="3:36" ht="18" customHeight="1" x14ac:dyDescent="0.4">
      <c r="C553" s="448"/>
      <c r="D553" s="448"/>
      <c r="E553" s="356"/>
      <c r="F553" s="357"/>
      <c r="G553" s="357"/>
      <c r="H553" s="358"/>
      <c r="I553" s="544"/>
      <c r="J553" s="544"/>
      <c r="K553" s="544"/>
      <c r="L553" s="544"/>
      <c r="M553" s="544"/>
      <c r="N553" s="544"/>
      <c r="O553" s="544"/>
      <c r="P553" s="544"/>
      <c r="Q553" s="544"/>
      <c r="R553" s="544"/>
      <c r="S553" s="544"/>
      <c r="T553" s="544"/>
      <c r="U553" s="544"/>
      <c r="V553" s="544"/>
      <c r="W553" s="544"/>
      <c r="X553" s="544"/>
      <c r="Y553" s="544"/>
      <c r="Z553" s="544"/>
      <c r="AA553" s="544"/>
      <c r="AB553" s="544"/>
      <c r="AC553" s="544"/>
      <c r="AD553" s="545" t="str">
        <f t="shared" si="70"/>
        <v/>
      </c>
      <c r="AE553" s="545"/>
      <c r="AF553" s="545"/>
      <c r="AG553" s="545" t="str">
        <f t="shared" si="72"/>
        <v/>
      </c>
      <c r="AH553" s="545"/>
      <c r="AI553" s="545"/>
      <c r="AJ553" s="545"/>
    </row>
    <row r="554" spans="3:36" ht="18" customHeight="1" x14ac:dyDescent="0.4">
      <c r="C554" s="340" t="s">
        <v>8</v>
      </c>
      <c r="D554" s="341"/>
      <c r="E554" s="341"/>
      <c r="F554" s="341"/>
      <c r="G554" s="341"/>
      <c r="H554" s="342"/>
      <c r="I554" s="555">
        <f>SUM(I546:K553)</f>
        <v>0</v>
      </c>
      <c r="J554" s="555"/>
      <c r="K554" s="555"/>
      <c r="L554" s="555">
        <f>SUM(L546:O553)</f>
        <v>0</v>
      </c>
      <c r="M554" s="555"/>
      <c r="N554" s="555"/>
      <c r="O554" s="555"/>
      <c r="P554" s="555">
        <f>SUM(P546:R553)</f>
        <v>0</v>
      </c>
      <c r="Q554" s="555"/>
      <c r="R554" s="555"/>
      <c r="S554" s="555">
        <f>SUM(S546:V553)</f>
        <v>0</v>
      </c>
      <c r="T554" s="555"/>
      <c r="U554" s="555"/>
      <c r="V554" s="555"/>
      <c r="W554" s="555">
        <f>SUM(W546:Y553)</f>
        <v>0</v>
      </c>
      <c r="X554" s="555"/>
      <c r="Y554" s="555"/>
      <c r="Z554" s="555">
        <f>SUM(Z546:AC553)</f>
        <v>0</v>
      </c>
      <c r="AA554" s="555"/>
      <c r="AB554" s="555"/>
      <c r="AC554" s="555"/>
      <c r="AD554" s="555">
        <f>SUM(AD546:AF553)</f>
        <v>0</v>
      </c>
      <c r="AE554" s="555"/>
      <c r="AF554" s="555"/>
      <c r="AG554" s="555">
        <f>SUM(AG546:AJ553)</f>
        <v>0</v>
      </c>
      <c r="AH554" s="555"/>
      <c r="AI554" s="555"/>
      <c r="AJ554" s="555"/>
    </row>
    <row r="555" spans="3:36" ht="18" hidden="1" customHeight="1" x14ac:dyDescent="0.4">
      <c r="AD555" s="556" t="s">
        <v>492</v>
      </c>
      <c r="AE555" s="557"/>
      <c r="AF555" s="557"/>
      <c r="AG555" s="560" t="str">
        <f>IF(ISBLANK(L546),"",IF(AG554&gt;=100000000,"佐賀さいこうモデル",IF(AG554&gt;=40000000,"発展モデル","標準モデル")))</f>
        <v/>
      </c>
      <c r="AH555" s="560"/>
      <c r="AI555" s="560"/>
      <c r="AJ555" s="561"/>
    </row>
    <row r="556" spans="3:36" ht="18" hidden="1" customHeight="1" x14ac:dyDescent="0.4">
      <c r="AD556" s="558"/>
      <c r="AE556" s="559"/>
      <c r="AF556" s="559"/>
      <c r="AG556" s="562"/>
      <c r="AH556" s="562"/>
      <c r="AI556" s="562"/>
      <c r="AJ556" s="563"/>
    </row>
    <row r="557" spans="3:36" ht="12" customHeight="1" x14ac:dyDescent="0.4"/>
    <row r="558" spans="3:36" ht="18" customHeight="1" x14ac:dyDescent="0.4">
      <c r="C558" s="91" t="s">
        <v>493</v>
      </c>
    </row>
    <row r="559" spans="3:36" ht="18" customHeight="1" x14ac:dyDescent="0.4">
      <c r="C559" s="316" t="s">
        <v>172</v>
      </c>
      <c r="D559" s="316"/>
      <c r="E559" s="316"/>
      <c r="F559" s="316"/>
      <c r="G559" s="316"/>
      <c r="H559" s="316"/>
      <c r="I559" s="316" t="s">
        <v>494</v>
      </c>
      <c r="J559" s="316"/>
      <c r="K559" s="316"/>
      <c r="L559" s="316"/>
      <c r="M559" s="316"/>
      <c r="N559" s="316"/>
      <c r="O559" s="316"/>
      <c r="P559" s="316" t="s">
        <v>495</v>
      </c>
      <c r="Q559" s="316"/>
      <c r="R559" s="316"/>
      <c r="S559" s="316"/>
      <c r="T559" s="316"/>
      <c r="U559" s="316"/>
      <c r="V559" s="316"/>
    </row>
    <row r="560" spans="3:36" ht="18" customHeight="1" x14ac:dyDescent="0.4">
      <c r="C560" s="316"/>
      <c r="D560" s="316"/>
      <c r="E560" s="316"/>
      <c r="F560" s="316"/>
      <c r="G560" s="316"/>
      <c r="H560" s="316"/>
      <c r="I560" s="329" t="s">
        <v>488</v>
      </c>
      <c r="J560" s="329"/>
      <c r="K560" s="329"/>
      <c r="L560" s="329" t="s">
        <v>489</v>
      </c>
      <c r="M560" s="329"/>
      <c r="N560" s="329"/>
      <c r="O560" s="329"/>
      <c r="P560" s="329" t="s">
        <v>488</v>
      </c>
      <c r="Q560" s="329"/>
      <c r="R560" s="329"/>
      <c r="S560" s="329" t="s">
        <v>489</v>
      </c>
      <c r="T560" s="329"/>
      <c r="U560" s="329"/>
      <c r="V560" s="329"/>
    </row>
    <row r="561" spans="3:29" ht="18" customHeight="1" x14ac:dyDescent="0.4">
      <c r="C561" s="316" t="s">
        <v>490</v>
      </c>
      <c r="D561" s="316"/>
      <c r="E561" s="546">
        <f>N539</f>
        <v>0</v>
      </c>
      <c r="F561" s="547"/>
      <c r="G561" s="547"/>
      <c r="H561" s="548"/>
      <c r="I561" s="549">
        <f t="shared" ref="I561:I568" si="73">W546</f>
        <v>0</v>
      </c>
      <c r="J561" s="550"/>
      <c r="K561" s="551"/>
      <c r="L561" s="552" t="str">
        <f t="shared" ref="L561:L568" si="74">AG546</f>
        <v/>
      </c>
      <c r="M561" s="552"/>
      <c r="N561" s="552"/>
      <c r="O561" s="552"/>
      <c r="P561" s="553"/>
      <c r="Q561" s="553"/>
      <c r="R561" s="553"/>
      <c r="S561" s="554" t="str">
        <f t="shared" ref="S561:S565" si="75">IF(ISBLANK(P561),"",L561/I561*P561)</f>
        <v/>
      </c>
      <c r="T561" s="554"/>
      <c r="U561" s="554"/>
      <c r="V561" s="554"/>
    </row>
    <row r="562" spans="3:29" ht="18" customHeight="1" x14ac:dyDescent="0.4">
      <c r="C562" s="448" t="s">
        <v>491</v>
      </c>
      <c r="D562" s="448"/>
      <c r="E562" s="546">
        <f t="shared" ref="E562:E568" si="76">E547</f>
        <v>0</v>
      </c>
      <c r="F562" s="547"/>
      <c r="G562" s="547"/>
      <c r="H562" s="548"/>
      <c r="I562" s="549">
        <f t="shared" si="73"/>
        <v>0</v>
      </c>
      <c r="J562" s="550"/>
      <c r="K562" s="551"/>
      <c r="L562" s="552" t="str">
        <f t="shared" si="74"/>
        <v/>
      </c>
      <c r="M562" s="552"/>
      <c r="N562" s="552"/>
      <c r="O562" s="552"/>
      <c r="P562" s="564"/>
      <c r="Q562" s="564"/>
      <c r="R562" s="564"/>
      <c r="S562" s="554" t="str">
        <f t="shared" si="75"/>
        <v/>
      </c>
      <c r="T562" s="554"/>
      <c r="U562" s="554"/>
      <c r="V562" s="554"/>
    </row>
    <row r="563" spans="3:29" ht="18" customHeight="1" x14ac:dyDescent="0.4">
      <c r="C563" s="448"/>
      <c r="D563" s="448"/>
      <c r="E563" s="546">
        <f t="shared" si="76"/>
        <v>0</v>
      </c>
      <c r="F563" s="547"/>
      <c r="G563" s="547"/>
      <c r="H563" s="548"/>
      <c r="I563" s="549">
        <f t="shared" si="73"/>
        <v>0</v>
      </c>
      <c r="J563" s="550"/>
      <c r="K563" s="551"/>
      <c r="L563" s="552" t="str">
        <f t="shared" si="74"/>
        <v/>
      </c>
      <c r="M563" s="552"/>
      <c r="N563" s="552"/>
      <c r="O563" s="552"/>
      <c r="P563" s="564"/>
      <c r="Q563" s="564"/>
      <c r="R563" s="564"/>
      <c r="S563" s="554" t="str">
        <f t="shared" si="75"/>
        <v/>
      </c>
      <c r="T563" s="554"/>
      <c r="U563" s="554"/>
      <c r="V563" s="554"/>
    </row>
    <row r="564" spans="3:29" ht="18" customHeight="1" x14ac:dyDescent="0.4">
      <c r="C564" s="448"/>
      <c r="D564" s="448"/>
      <c r="E564" s="546">
        <f t="shared" si="76"/>
        <v>0</v>
      </c>
      <c r="F564" s="547"/>
      <c r="G564" s="547"/>
      <c r="H564" s="548"/>
      <c r="I564" s="549">
        <f t="shared" si="73"/>
        <v>0</v>
      </c>
      <c r="J564" s="550"/>
      <c r="K564" s="551"/>
      <c r="L564" s="552" t="str">
        <f t="shared" si="74"/>
        <v/>
      </c>
      <c r="M564" s="552"/>
      <c r="N564" s="552"/>
      <c r="O564" s="552"/>
      <c r="P564" s="564"/>
      <c r="Q564" s="564"/>
      <c r="R564" s="564"/>
      <c r="S564" s="554" t="str">
        <f t="shared" si="75"/>
        <v/>
      </c>
      <c r="T564" s="554"/>
      <c r="U564" s="554"/>
      <c r="V564" s="554"/>
    </row>
    <row r="565" spans="3:29" ht="18" customHeight="1" x14ac:dyDescent="0.4">
      <c r="C565" s="448"/>
      <c r="D565" s="448"/>
      <c r="E565" s="546">
        <f t="shared" si="76"/>
        <v>0</v>
      </c>
      <c r="F565" s="547"/>
      <c r="G565" s="547"/>
      <c r="H565" s="548"/>
      <c r="I565" s="549">
        <f t="shared" si="73"/>
        <v>0</v>
      </c>
      <c r="J565" s="550"/>
      <c r="K565" s="551"/>
      <c r="L565" s="552" t="str">
        <f t="shared" si="74"/>
        <v/>
      </c>
      <c r="M565" s="552"/>
      <c r="N565" s="552"/>
      <c r="O565" s="552"/>
      <c r="P565" s="564"/>
      <c r="Q565" s="564"/>
      <c r="R565" s="564"/>
      <c r="S565" s="554" t="str">
        <f t="shared" si="75"/>
        <v/>
      </c>
      <c r="T565" s="554"/>
      <c r="U565" s="554"/>
      <c r="V565" s="554"/>
    </row>
    <row r="566" spans="3:29" ht="18" customHeight="1" x14ac:dyDescent="0.4">
      <c r="C566" s="448"/>
      <c r="D566" s="448"/>
      <c r="E566" s="546">
        <f t="shared" si="76"/>
        <v>0</v>
      </c>
      <c r="F566" s="547"/>
      <c r="G566" s="547"/>
      <c r="H566" s="548"/>
      <c r="I566" s="549">
        <f t="shared" si="73"/>
        <v>0</v>
      </c>
      <c r="J566" s="550"/>
      <c r="K566" s="551"/>
      <c r="L566" s="552" t="str">
        <f t="shared" si="74"/>
        <v/>
      </c>
      <c r="M566" s="552"/>
      <c r="N566" s="552"/>
      <c r="O566" s="552"/>
      <c r="P566" s="564"/>
      <c r="Q566" s="564"/>
      <c r="R566" s="564"/>
      <c r="S566" s="554" t="str">
        <f>IF(ISBLANK(P566),"",L566/I566*P566)</f>
        <v/>
      </c>
      <c r="T566" s="554"/>
      <c r="U566" s="554"/>
      <c r="V566" s="554"/>
    </row>
    <row r="567" spans="3:29" ht="18" customHeight="1" x14ac:dyDescent="0.4">
      <c r="C567" s="448"/>
      <c r="D567" s="448"/>
      <c r="E567" s="546">
        <f t="shared" si="76"/>
        <v>0</v>
      </c>
      <c r="F567" s="547"/>
      <c r="G567" s="547"/>
      <c r="H567" s="548"/>
      <c r="I567" s="549">
        <f t="shared" si="73"/>
        <v>0</v>
      </c>
      <c r="J567" s="550"/>
      <c r="K567" s="551"/>
      <c r="L567" s="552" t="str">
        <f t="shared" si="74"/>
        <v/>
      </c>
      <c r="M567" s="552"/>
      <c r="N567" s="552"/>
      <c r="O567" s="552"/>
      <c r="P567" s="564"/>
      <c r="Q567" s="564"/>
      <c r="R567" s="564"/>
      <c r="S567" s="554" t="str">
        <f t="shared" ref="S567:S568" si="77">IF(ISBLANK(P567),"",L567/I567*P567)</f>
        <v/>
      </c>
      <c r="T567" s="554"/>
      <c r="U567" s="554"/>
      <c r="V567" s="554"/>
    </row>
    <row r="568" spans="3:29" ht="18" customHeight="1" x14ac:dyDescent="0.4">
      <c r="C568" s="448"/>
      <c r="D568" s="448"/>
      <c r="E568" s="546">
        <f t="shared" si="76"/>
        <v>0</v>
      </c>
      <c r="F568" s="547"/>
      <c r="G568" s="547"/>
      <c r="H568" s="548"/>
      <c r="I568" s="549">
        <f t="shared" si="73"/>
        <v>0</v>
      </c>
      <c r="J568" s="550"/>
      <c r="K568" s="551"/>
      <c r="L568" s="552" t="str">
        <f t="shared" si="74"/>
        <v/>
      </c>
      <c r="M568" s="552"/>
      <c r="N568" s="552"/>
      <c r="O568" s="552"/>
      <c r="P568" s="564"/>
      <c r="Q568" s="564"/>
      <c r="R568" s="564"/>
      <c r="S568" s="554" t="str">
        <f t="shared" si="77"/>
        <v/>
      </c>
      <c r="T568" s="554"/>
      <c r="U568" s="554"/>
      <c r="V568" s="554"/>
    </row>
    <row r="569" spans="3:29" ht="18" customHeight="1" x14ac:dyDescent="0.4">
      <c r="C569" s="340" t="s">
        <v>8</v>
      </c>
      <c r="D569" s="341"/>
      <c r="E569" s="341"/>
      <c r="F569" s="341"/>
      <c r="G569" s="341"/>
      <c r="H569" s="342"/>
      <c r="I569" s="555">
        <f>SUM(I561:K568)</f>
        <v>0</v>
      </c>
      <c r="J569" s="555"/>
      <c r="K569" s="555"/>
      <c r="L569" s="555">
        <f>SUM(L561:O568)</f>
        <v>0</v>
      </c>
      <c r="M569" s="555"/>
      <c r="N569" s="555"/>
      <c r="O569" s="555"/>
      <c r="P569" s="555">
        <f>SUM(P561:R568)</f>
        <v>0</v>
      </c>
      <c r="Q569" s="555"/>
      <c r="R569" s="555"/>
      <c r="S569" s="555">
        <f>SUM(S561:V568)</f>
        <v>0</v>
      </c>
      <c r="T569" s="555"/>
      <c r="U569" s="555"/>
      <c r="V569" s="555"/>
    </row>
    <row r="570" spans="3:29" ht="18" hidden="1" customHeight="1" x14ac:dyDescent="0.4">
      <c r="I570" s="565" t="s">
        <v>492</v>
      </c>
      <c r="J570" s="566"/>
      <c r="K570" s="566"/>
      <c r="L570" s="567" t="str">
        <f>IF(ISBLANK(L546),"",IF(L569&gt;=100000000,"佐賀さいこうモデル",IF(L569&gt;=40000000,"発展モデル","標準モデル")))</f>
        <v/>
      </c>
      <c r="M570" s="567"/>
      <c r="N570" s="567"/>
      <c r="O570" s="568"/>
      <c r="P570" s="556" t="s">
        <v>492</v>
      </c>
      <c r="Q570" s="557"/>
      <c r="R570" s="557"/>
      <c r="S570" s="560" t="str">
        <f>IF(ISBLANK(P561),"",IF(S569&gt;=100000000,"佐賀さいこうモデル",IF(S569&gt;=40000000,"発展モデル","標準モデル")))</f>
        <v/>
      </c>
      <c r="T570" s="560"/>
      <c r="U570" s="560"/>
      <c r="V570" s="561"/>
    </row>
    <row r="571" spans="3:29" ht="18" hidden="1" customHeight="1" x14ac:dyDescent="0.4">
      <c r="I571" s="558"/>
      <c r="J571" s="559"/>
      <c r="K571" s="559"/>
      <c r="L571" s="562"/>
      <c r="M571" s="562"/>
      <c r="N571" s="562"/>
      <c r="O571" s="563"/>
      <c r="P571" s="558"/>
      <c r="Q571" s="559"/>
      <c r="R571" s="559"/>
      <c r="S571" s="562"/>
      <c r="T571" s="562"/>
      <c r="U571" s="562"/>
      <c r="V571" s="563"/>
    </row>
    <row r="572" spans="3:29" ht="18" customHeight="1" x14ac:dyDescent="0.4">
      <c r="C572" s="95" t="s">
        <v>432</v>
      </c>
      <c r="D572" s="91" t="s">
        <v>496</v>
      </c>
      <c r="I572" s="95"/>
      <c r="J572" s="95"/>
      <c r="K572" s="95"/>
      <c r="L572" s="96"/>
      <c r="M572" s="96"/>
      <c r="N572" s="96"/>
      <c r="O572" s="96"/>
      <c r="P572" s="95"/>
      <c r="Q572" s="95"/>
      <c r="R572" s="95"/>
      <c r="S572" s="96"/>
      <c r="T572" s="96"/>
      <c r="U572" s="96"/>
      <c r="V572" s="96"/>
    </row>
    <row r="574" spans="3:29" ht="18" customHeight="1" x14ac:dyDescent="0.4">
      <c r="C574" s="448" t="s">
        <v>497</v>
      </c>
      <c r="D574" s="448"/>
      <c r="E574" s="448"/>
      <c r="F574" s="448"/>
      <c r="G574" s="448"/>
      <c r="H574" s="448"/>
      <c r="I574" s="353"/>
      <c r="J574" s="353"/>
      <c r="K574" s="353"/>
      <c r="L574" s="353"/>
      <c r="M574" s="353"/>
      <c r="N574" s="353"/>
      <c r="O574" s="353"/>
      <c r="P574" s="353"/>
      <c r="Q574" s="353"/>
      <c r="R574" s="353"/>
      <c r="S574" s="353"/>
      <c r="T574" s="353"/>
      <c r="U574" s="353"/>
      <c r="V574" s="353"/>
      <c r="W574" s="353"/>
      <c r="X574" s="353"/>
      <c r="Y574" s="353"/>
      <c r="Z574" s="353"/>
      <c r="AA574" s="353"/>
      <c r="AB574" s="353"/>
      <c r="AC574" s="353"/>
    </row>
    <row r="575" spans="3:29" ht="18" customHeight="1" x14ac:dyDescent="0.4">
      <c r="C575" s="448"/>
      <c r="D575" s="448"/>
      <c r="E575" s="448"/>
      <c r="F575" s="448"/>
      <c r="G575" s="448"/>
      <c r="H575" s="448"/>
      <c r="I575" s="353"/>
      <c r="J575" s="353"/>
      <c r="K575" s="353"/>
      <c r="L575" s="353"/>
      <c r="M575" s="353"/>
      <c r="N575" s="353"/>
      <c r="O575" s="353"/>
      <c r="P575" s="353"/>
      <c r="Q575" s="353"/>
      <c r="R575" s="353"/>
      <c r="S575" s="353"/>
      <c r="T575" s="353"/>
      <c r="U575" s="353"/>
      <c r="V575" s="353"/>
      <c r="W575" s="353"/>
      <c r="X575" s="353"/>
      <c r="Y575" s="353"/>
      <c r="Z575" s="353"/>
      <c r="AA575" s="353"/>
      <c r="AB575" s="353"/>
      <c r="AC575" s="353"/>
    </row>
    <row r="576" spans="3:29" ht="18" customHeight="1" x14ac:dyDescent="0.4">
      <c r="C576" s="95" t="s">
        <v>498</v>
      </c>
      <c r="D576" s="91" t="s">
        <v>499</v>
      </c>
    </row>
    <row r="577" spans="3:29" ht="12" customHeight="1" x14ac:dyDescent="0.4"/>
    <row r="578" spans="3:29" ht="18" customHeight="1" x14ac:dyDescent="0.4">
      <c r="C578" s="91" t="s">
        <v>500</v>
      </c>
    </row>
    <row r="579" spans="3:29" ht="18" customHeight="1" x14ac:dyDescent="0.4">
      <c r="C579" s="316" t="s">
        <v>172</v>
      </c>
      <c r="D579" s="316"/>
      <c r="E579" s="316"/>
      <c r="F579" s="316"/>
      <c r="G579" s="316"/>
      <c r="H579" s="316"/>
      <c r="I579" s="316" t="s">
        <v>501</v>
      </c>
      <c r="J579" s="316"/>
      <c r="K579" s="316"/>
      <c r="L579" s="316"/>
      <c r="M579" s="316"/>
      <c r="N579" s="316"/>
      <c r="O579" s="316"/>
      <c r="P579" s="316" t="s">
        <v>502</v>
      </c>
      <c r="Q579" s="316"/>
      <c r="R579" s="316"/>
      <c r="S579" s="316"/>
      <c r="T579" s="316"/>
      <c r="U579" s="316"/>
      <c r="V579" s="316"/>
      <c r="W579" s="316" t="s">
        <v>503</v>
      </c>
      <c r="X579" s="316"/>
      <c r="Y579" s="316"/>
      <c r="Z579" s="316"/>
      <c r="AA579" s="316"/>
      <c r="AB579" s="316"/>
      <c r="AC579" s="316"/>
    </row>
    <row r="580" spans="3:29" ht="18" customHeight="1" x14ac:dyDescent="0.4">
      <c r="C580" s="316"/>
      <c r="D580" s="316"/>
      <c r="E580" s="316"/>
      <c r="F580" s="316"/>
      <c r="G580" s="316"/>
      <c r="H580" s="316"/>
      <c r="I580" s="329" t="s">
        <v>488</v>
      </c>
      <c r="J580" s="329"/>
      <c r="K580" s="329"/>
      <c r="L580" s="329" t="s">
        <v>489</v>
      </c>
      <c r="M580" s="329"/>
      <c r="N580" s="329"/>
      <c r="O580" s="329"/>
      <c r="P580" s="329" t="s">
        <v>488</v>
      </c>
      <c r="Q580" s="329"/>
      <c r="R580" s="329"/>
      <c r="S580" s="329" t="s">
        <v>489</v>
      </c>
      <c r="T580" s="329"/>
      <c r="U580" s="329"/>
      <c r="V580" s="329"/>
      <c r="W580" s="329" t="s">
        <v>488</v>
      </c>
      <c r="X580" s="329"/>
      <c r="Y580" s="329"/>
      <c r="Z580" s="329" t="s">
        <v>489</v>
      </c>
      <c r="AA580" s="329"/>
      <c r="AB580" s="329"/>
      <c r="AC580" s="329"/>
    </row>
    <row r="581" spans="3:29" ht="18" customHeight="1" x14ac:dyDescent="0.4">
      <c r="C581" s="316" t="s">
        <v>490</v>
      </c>
      <c r="D581" s="316"/>
      <c r="E581" s="546">
        <f>N539</f>
        <v>0</v>
      </c>
      <c r="F581" s="547"/>
      <c r="G581" s="547"/>
      <c r="H581" s="548"/>
      <c r="I581" s="553"/>
      <c r="J581" s="553"/>
      <c r="K581" s="553"/>
      <c r="L581" s="569"/>
      <c r="M581" s="569"/>
      <c r="N581" s="569"/>
      <c r="O581" s="569"/>
      <c r="P581" s="553"/>
      <c r="Q581" s="553"/>
      <c r="R581" s="553"/>
      <c r="S581" s="553"/>
      <c r="T581" s="553"/>
      <c r="U581" s="553"/>
      <c r="V581" s="553"/>
      <c r="W581" s="553"/>
      <c r="X581" s="553"/>
      <c r="Y581" s="553"/>
      <c r="Z581" s="553"/>
      <c r="AA581" s="553"/>
      <c r="AB581" s="553"/>
      <c r="AC581" s="553"/>
    </row>
    <row r="582" spans="3:29" ht="18" customHeight="1" x14ac:dyDescent="0.4">
      <c r="C582" s="448" t="s">
        <v>491</v>
      </c>
      <c r="D582" s="448"/>
      <c r="E582" s="546">
        <f>E562</f>
        <v>0</v>
      </c>
      <c r="F582" s="547"/>
      <c r="G582" s="547"/>
      <c r="H582" s="548"/>
      <c r="I582" s="553">
        <f t="shared" ref="I582:I588" si="78">I562</f>
        <v>0</v>
      </c>
      <c r="J582" s="553"/>
      <c r="K582" s="553"/>
      <c r="L582" s="569" t="str">
        <f t="shared" ref="L582:L588" si="79">L562</f>
        <v/>
      </c>
      <c r="M582" s="569"/>
      <c r="N582" s="569"/>
      <c r="O582" s="569"/>
      <c r="P582" s="553">
        <f t="shared" ref="P582:P588" si="80">P562</f>
        <v>0</v>
      </c>
      <c r="Q582" s="553"/>
      <c r="R582" s="553"/>
      <c r="S582" s="570"/>
      <c r="T582" s="571"/>
      <c r="U582" s="571"/>
      <c r="V582" s="572"/>
      <c r="W582" s="553"/>
      <c r="X582" s="553"/>
      <c r="Y582" s="553"/>
      <c r="Z582" s="570"/>
      <c r="AA582" s="571"/>
      <c r="AB582" s="571"/>
      <c r="AC582" s="572"/>
    </row>
    <row r="583" spans="3:29" ht="18" customHeight="1" x14ac:dyDescent="0.4">
      <c r="C583" s="448"/>
      <c r="D583" s="448"/>
      <c r="E583" s="546">
        <f t="shared" ref="E583:E588" si="81">E563</f>
        <v>0</v>
      </c>
      <c r="F583" s="547"/>
      <c r="G583" s="547"/>
      <c r="H583" s="548"/>
      <c r="I583" s="553">
        <f t="shared" si="78"/>
        <v>0</v>
      </c>
      <c r="J583" s="553"/>
      <c r="K583" s="553"/>
      <c r="L583" s="569" t="str">
        <f t="shared" si="79"/>
        <v/>
      </c>
      <c r="M583" s="569"/>
      <c r="N583" s="569"/>
      <c r="O583" s="569"/>
      <c r="P583" s="553">
        <f t="shared" si="80"/>
        <v>0</v>
      </c>
      <c r="Q583" s="553"/>
      <c r="R583" s="553"/>
      <c r="S583" s="570"/>
      <c r="T583" s="571"/>
      <c r="U583" s="571"/>
      <c r="V583" s="572"/>
      <c r="W583" s="553"/>
      <c r="X583" s="553"/>
      <c r="Y583" s="553"/>
      <c r="Z583" s="570"/>
      <c r="AA583" s="571"/>
      <c r="AB583" s="571"/>
      <c r="AC583" s="572"/>
    </row>
    <row r="584" spans="3:29" ht="18" customHeight="1" x14ac:dyDescent="0.4">
      <c r="C584" s="448"/>
      <c r="D584" s="448"/>
      <c r="E584" s="546">
        <f t="shared" si="81"/>
        <v>0</v>
      </c>
      <c r="F584" s="547"/>
      <c r="G584" s="547"/>
      <c r="H584" s="548"/>
      <c r="I584" s="553">
        <f t="shared" si="78"/>
        <v>0</v>
      </c>
      <c r="J584" s="553"/>
      <c r="K584" s="553"/>
      <c r="L584" s="569" t="str">
        <f t="shared" si="79"/>
        <v/>
      </c>
      <c r="M584" s="569"/>
      <c r="N584" s="569"/>
      <c r="O584" s="569"/>
      <c r="P584" s="553">
        <f t="shared" si="80"/>
        <v>0</v>
      </c>
      <c r="Q584" s="553"/>
      <c r="R584" s="553"/>
      <c r="S584" s="570"/>
      <c r="T584" s="571"/>
      <c r="U584" s="571"/>
      <c r="V584" s="572"/>
      <c r="W584" s="553"/>
      <c r="X584" s="553"/>
      <c r="Y584" s="553"/>
      <c r="Z584" s="570"/>
      <c r="AA584" s="571"/>
      <c r="AB584" s="571"/>
      <c r="AC584" s="572"/>
    </row>
    <row r="585" spans="3:29" ht="18" customHeight="1" x14ac:dyDescent="0.4">
      <c r="C585" s="448"/>
      <c r="D585" s="448"/>
      <c r="E585" s="546">
        <f t="shared" si="81"/>
        <v>0</v>
      </c>
      <c r="F585" s="547"/>
      <c r="G585" s="547"/>
      <c r="H585" s="548"/>
      <c r="I585" s="553">
        <f t="shared" si="78"/>
        <v>0</v>
      </c>
      <c r="J585" s="553"/>
      <c r="K585" s="553"/>
      <c r="L585" s="569" t="str">
        <f t="shared" si="79"/>
        <v/>
      </c>
      <c r="M585" s="569"/>
      <c r="N585" s="569"/>
      <c r="O585" s="569"/>
      <c r="P585" s="553">
        <f t="shared" si="80"/>
        <v>0</v>
      </c>
      <c r="Q585" s="553"/>
      <c r="R585" s="553"/>
      <c r="S585" s="570"/>
      <c r="T585" s="571"/>
      <c r="U585" s="571"/>
      <c r="V585" s="572"/>
      <c r="W585" s="553"/>
      <c r="X585" s="553"/>
      <c r="Y585" s="553"/>
      <c r="Z585" s="570"/>
      <c r="AA585" s="571"/>
      <c r="AB585" s="571"/>
      <c r="AC585" s="572"/>
    </row>
    <row r="586" spans="3:29" ht="18" customHeight="1" x14ac:dyDescent="0.4">
      <c r="C586" s="448"/>
      <c r="D586" s="448"/>
      <c r="E586" s="546">
        <f t="shared" si="81"/>
        <v>0</v>
      </c>
      <c r="F586" s="547"/>
      <c r="G586" s="547"/>
      <c r="H586" s="548"/>
      <c r="I586" s="553">
        <f t="shared" si="78"/>
        <v>0</v>
      </c>
      <c r="J586" s="553"/>
      <c r="K586" s="553"/>
      <c r="L586" s="569" t="str">
        <f t="shared" si="79"/>
        <v/>
      </c>
      <c r="M586" s="569"/>
      <c r="N586" s="569"/>
      <c r="O586" s="569"/>
      <c r="P586" s="553">
        <f t="shared" si="80"/>
        <v>0</v>
      </c>
      <c r="Q586" s="553"/>
      <c r="R586" s="553"/>
      <c r="S586" s="570"/>
      <c r="T586" s="571"/>
      <c r="U586" s="571"/>
      <c r="V586" s="572"/>
      <c r="W586" s="553"/>
      <c r="X586" s="553"/>
      <c r="Y586" s="553"/>
      <c r="Z586" s="570"/>
      <c r="AA586" s="571"/>
      <c r="AB586" s="571"/>
      <c r="AC586" s="572"/>
    </row>
    <row r="587" spans="3:29" ht="18" customHeight="1" x14ac:dyDescent="0.4">
      <c r="C587" s="448"/>
      <c r="D587" s="448"/>
      <c r="E587" s="546">
        <f t="shared" si="81"/>
        <v>0</v>
      </c>
      <c r="F587" s="547"/>
      <c r="G587" s="547"/>
      <c r="H587" s="548"/>
      <c r="I587" s="553">
        <f t="shared" si="78"/>
        <v>0</v>
      </c>
      <c r="J587" s="553"/>
      <c r="K587" s="553"/>
      <c r="L587" s="569" t="str">
        <f t="shared" si="79"/>
        <v/>
      </c>
      <c r="M587" s="569"/>
      <c r="N587" s="569"/>
      <c r="O587" s="569"/>
      <c r="P587" s="553">
        <f t="shared" si="80"/>
        <v>0</v>
      </c>
      <c r="Q587" s="553"/>
      <c r="R587" s="553"/>
      <c r="S587" s="570"/>
      <c r="T587" s="571"/>
      <c r="U587" s="571"/>
      <c r="V587" s="572"/>
      <c r="W587" s="553"/>
      <c r="X587" s="553"/>
      <c r="Y587" s="553"/>
      <c r="Z587" s="570"/>
      <c r="AA587" s="571"/>
      <c r="AB587" s="571"/>
      <c r="AC587" s="572"/>
    </row>
    <row r="588" spans="3:29" ht="18" customHeight="1" x14ac:dyDescent="0.4">
      <c r="C588" s="448"/>
      <c r="D588" s="448"/>
      <c r="E588" s="546">
        <f t="shared" si="81"/>
        <v>0</v>
      </c>
      <c r="F588" s="547"/>
      <c r="G588" s="547"/>
      <c r="H588" s="548"/>
      <c r="I588" s="553">
        <f t="shared" si="78"/>
        <v>0</v>
      </c>
      <c r="J588" s="553"/>
      <c r="K588" s="553"/>
      <c r="L588" s="569" t="str">
        <f t="shared" si="79"/>
        <v/>
      </c>
      <c r="M588" s="569"/>
      <c r="N588" s="569"/>
      <c r="O588" s="569"/>
      <c r="P588" s="553">
        <f t="shared" si="80"/>
        <v>0</v>
      </c>
      <c r="Q588" s="553"/>
      <c r="R588" s="553"/>
      <c r="S588" s="570"/>
      <c r="T588" s="571"/>
      <c r="U588" s="571"/>
      <c r="V588" s="572"/>
      <c r="W588" s="553"/>
      <c r="X588" s="553"/>
      <c r="Y588" s="553"/>
      <c r="Z588" s="570"/>
      <c r="AA588" s="571"/>
      <c r="AB588" s="571"/>
      <c r="AC588" s="572"/>
    </row>
    <row r="589" spans="3:29" ht="18" customHeight="1" x14ac:dyDescent="0.4">
      <c r="C589" s="340" t="s">
        <v>8</v>
      </c>
      <c r="D589" s="341"/>
      <c r="E589" s="341"/>
      <c r="F589" s="341"/>
      <c r="G589" s="341"/>
      <c r="H589" s="342"/>
      <c r="I589" s="555">
        <f>SUM(I581:K588)</f>
        <v>0</v>
      </c>
      <c r="J589" s="555"/>
      <c r="K589" s="555"/>
      <c r="L589" s="555">
        <f>SUM(L581:O588)</f>
        <v>0</v>
      </c>
      <c r="M589" s="555"/>
      <c r="N589" s="555"/>
      <c r="O589" s="555"/>
      <c r="P589" s="555">
        <f>SUM(P581:R588)</f>
        <v>0</v>
      </c>
      <c r="Q589" s="555"/>
      <c r="R589" s="555"/>
      <c r="S589" s="555">
        <f>SUM(S581:V588)</f>
        <v>0</v>
      </c>
      <c r="T589" s="555"/>
      <c r="U589" s="555"/>
      <c r="V589" s="555"/>
      <c r="W589" s="555">
        <f>SUM(W581:Y588)</f>
        <v>0</v>
      </c>
      <c r="X589" s="555"/>
      <c r="Y589" s="555"/>
      <c r="Z589" s="555">
        <f>SUM(Z581:AC588)</f>
        <v>0</v>
      </c>
      <c r="AA589" s="555"/>
      <c r="AB589" s="555"/>
      <c r="AC589" s="555"/>
    </row>
    <row r="590" spans="3:29" ht="18" customHeight="1" x14ac:dyDescent="0.4">
      <c r="C590" s="316" t="s">
        <v>504</v>
      </c>
      <c r="D590" s="316"/>
      <c r="E590" s="316"/>
      <c r="F590" s="316"/>
      <c r="G590" s="316"/>
      <c r="H590" s="316"/>
      <c r="I590" s="580" t="str">
        <f>IF(ISBLANK(I581),"",(I581-I561)/(P561-I561))</f>
        <v/>
      </c>
      <c r="J590" s="580"/>
      <c r="K590" s="580"/>
      <c r="L590" s="580" t="str">
        <f>IF(ISBLANK(I581),"",(L581-L561)/(S561-L561))</f>
        <v/>
      </c>
      <c r="M590" s="580"/>
      <c r="N590" s="580"/>
      <c r="O590" s="580"/>
      <c r="P590" s="580" t="str">
        <f>IF(ISBLANK(P581),"",(P581-I561)/(P561-I561))</f>
        <v/>
      </c>
      <c r="Q590" s="580"/>
      <c r="R590" s="580"/>
      <c r="S590" s="580" t="str">
        <f>IF(ISBLANK(S581),"",(S581-L561)/(S561-L561))</f>
        <v/>
      </c>
      <c r="T590" s="580"/>
      <c r="U590" s="580"/>
      <c r="V590" s="580"/>
      <c r="W590" s="580" t="str">
        <f>IF(ISBLANK(W581),"",(W581-I561)/(P561-I561))</f>
        <v/>
      </c>
      <c r="X590" s="580"/>
      <c r="Y590" s="580"/>
      <c r="Z590" s="580" t="str">
        <f>IF(ISBLANK(Z581),"",(Z581-L561)/(S561-L561))</f>
        <v/>
      </c>
      <c r="AA590" s="580"/>
      <c r="AB590" s="580"/>
      <c r="AC590" s="580"/>
    </row>
    <row r="594" spans="2:29" ht="18" customHeight="1" x14ac:dyDescent="0.4">
      <c r="B594" s="91" t="s">
        <v>505</v>
      </c>
    </row>
    <row r="595" spans="2:29" ht="18" customHeight="1" x14ac:dyDescent="0.4">
      <c r="C595" s="91" t="s">
        <v>506</v>
      </c>
    </row>
    <row r="596" spans="2:29" ht="18" customHeight="1" x14ac:dyDescent="0.4">
      <c r="C596" s="316" t="s">
        <v>172</v>
      </c>
      <c r="D596" s="316"/>
      <c r="E596" s="316"/>
      <c r="F596" s="316"/>
      <c r="G596" s="316"/>
      <c r="H596" s="316"/>
      <c r="I596" s="316" t="s">
        <v>488</v>
      </c>
      <c r="J596" s="316"/>
      <c r="K596" s="316"/>
      <c r="L596" s="316"/>
      <c r="M596" s="316"/>
      <c r="N596" s="316"/>
      <c r="O596" s="316"/>
      <c r="P596" s="316"/>
      <c r="Q596" s="316"/>
      <c r="R596" s="316"/>
    </row>
    <row r="597" spans="2:29" ht="18" customHeight="1" x14ac:dyDescent="0.4">
      <c r="C597" s="316"/>
      <c r="D597" s="316"/>
      <c r="E597" s="316"/>
      <c r="F597" s="316"/>
      <c r="G597" s="316"/>
      <c r="H597" s="316"/>
      <c r="I597" s="340" t="s">
        <v>507</v>
      </c>
      <c r="J597" s="341"/>
      <c r="K597" s="341"/>
      <c r="L597" s="341"/>
      <c r="M597" s="342"/>
      <c r="N597" s="340" t="s">
        <v>508</v>
      </c>
      <c r="O597" s="341"/>
      <c r="P597" s="341"/>
      <c r="Q597" s="341"/>
      <c r="R597" s="342"/>
    </row>
    <row r="598" spans="2:29" ht="18" customHeight="1" x14ac:dyDescent="0.4">
      <c r="C598" s="316" t="s">
        <v>490</v>
      </c>
      <c r="D598" s="316"/>
      <c r="E598" s="448">
        <f>N539</f>
        <v>0</v>
      </c>
      <c r="F598" s="448"/>
      <c r="G598" s="448"/>
      <c r="H598" s="448"/>
      <c r="I598" s="573"/>
      <c r="J598" s="573"/>
      <c r="K598" s="573"/>
      <c r="L598" s="573"/>
      <c r="M598" s="573"/>
      <c r="N598" s="573"/>
      <c r="O598" s="573"/>
      <c r="P598" s="573"/>
      <c r="Q598" s="573"/>
      <c r="R598" s="573"/>
    </row>
    <row r="599" spans="2:29" ht="18" customHeight="1" x14ac:dyDescent="0.4">
      <c r="C599" s="574" t="s">
        <v>509</v>
      </c>
      <c r="D599" s="575"/>
      <c r="E599" s="356"/>
      <c r="F599" s="357"/>
      <c r="G599" s="357"/>
      <c r="H599" s="358"/>
      <c r="I599" s="573"/>
      <c r="J599" s="573"/>
      <c r="K599" s="573"/>
      <c r="L599" s="573"/>
      <c r="M599" s="573"/>
      <c r="N599" s="573"/>
      <c r="O599" s="573"/>
      <c r="P599" s="573"/>
      <c r="Q599" s="573"/>
      <c r="R599" s="573"/>
    </row>
    <row r="600" spans="2:29" ht="18" customHeight="1" x14ac:dyDescent="0.4">
      <c r="C600" s="576"/>
      <c r="D600" s="577"/>
      <c r="E600" s="356"/>
      <c r="F600" s="357"/>
      <c r="G600" s="357"/>
      <c r="H600" s="358"/>
      <c r="I600" s="573"/>
      <c r="J600" s="573"/>
      <c r="K600" s="573"/>
      <c r="L600" s="573"/>
      <c r="M600" s="573"/>
      <c r="N600" s="573"/>
      <c r="O600" s="573"/>
      <c r="P600" s="573"/>
      <c r="Q600" s="573"/>
      <c r="R600" s="573"/>
    </row>
    <row r="601" spans="2:29" ht="18" customHeight="1" x14ac:dyDescent="0.4">
      <c r="C601" s="576"/>
      <c r="D601" s="577"/>
      <c r="E601" s="356"/>
      <c r="F601" s="357"/>
      <c r="G601" s="357"/>
      <c r="H601" s="358"/>
      <c r="I601" s="573"/>
      <c r="J601" s="573"/>
      <c r="K601" s="573"/>
      <c r="L601" s="573"/>
      <c r="M601" s="573"/>
      <c r="N601" s="573"/>
      <c r="O601" s="573"/>
      <c r="P601" s="573"/>
      <c r="Q601" s="573"/>
      <c r="R601" s="573"/>
    </row>
    <row r="602" spans="2:29" ht="18" customHeight="1" x14ac:dyDescent="0.4">
      <c r="C602" s="576"/>
      <c r="D602" s="577"/>
      <c r="E602" s="356"/>
      <c r="F602" s="357"/>
      <c r="G602" s="357"/>
      <c r="H602" s="358"/>
      <c r="I602" s="573"/>
      <c r="J602" s="573"/>
      <c r="K602" s="573"/>
      <c r="L602" s="573"/>
      <c r="M602" s="573"/>
      <c r="N602" s="573"/>
      <c r="O602" s="573"/>
      <c r="P602" s="573"/>
      <c r="Q602" s="573"/>
      <c r="R602" s="573"/>
    </row>
    <row r="603" spans="2:29" ht="18" customHeight="1" x14ac:dyDescent="0.4">
      <c r="C603" s="578"/>
      <c r="D603" s="579"/>
      <c r="E603" s="356"/>
      <c r="F603" s="357"/>
      <c r="G603" s="357"/>
      <c r="H603" s="358"/>
      <c r="I603" s="573"/>
      <c r="J603" s="573"/>
      <c r="K603" s="573"/>
      <c r="L603" s="573"/>
      <c r="M603" s="573"/>
      <c r="N603" s="573"/>
      <c r="O603" s="573"/>
      <c r="P603" s="573"/>
      <c r="Q603" s="573"/>
      <c r="R603" s="573"/>
    </row>
    <row r="604" spans="2:29" ht="18" customHeight="1" x14ac:dyDescent="0.4">
      <c r="C604" s="340" t="s">
        <v>8</v>
      </c>
      <c r="D604" s="341"/>
      <c r="E604" s="341"/>
      <c r="F604" s="341"/>
      <c r="G604" s="341"/>
      <c r="H604" s="342"/>
      <c r="I604" s="581">
        <f>SUM(I598:M603)</f>
        <v>0</v>
      </c>
      <c r="J604" s="582"/>
      <c r="K604" s="582"/>
      <c r="L604" s="582"/>
      <c r="M604" s="583"/>
      <c r="N604" s="581">
        <f>SUM(N598:R603)</f>
        <v>0</v>
      </c>
      <c r="O604" s="582"/>
      <c r="P604" s="582"/>
      <c r="Q604" s="582"/>
      <c r="R604" s="583"/>
    </row>
    <row r="606" spans="2:29" ht="18" customHeight="1" x14ac:dyDescent="0.4">
      <c r="C606" s="448" t="s">
        <v>497</v>
      </c>
      <c r="D606" s="448"/>
      <c r="E606" s="448"/>
      <c r="F606" s="448"/>
      <c r="G606" s="448"/>
      <c r="H606" s="448"/>
      <c r="I606" s="321"/>
      <c r="J606" s="321"/>
      <c r="K606" s="321"/>
      <c r="L606" s="321"/>
      <c r="M606" s="321"/>
      <c r="N606" s="321"/>
      <c r="O606" s="321"/>
      <c r="P606" s="321"/>
      <c r="Q606" s="321"/>
      <c r="R606" s="321"/>
      <c r="S606" s="321"/>
      <c r="T606" s="321"/>
      <c r="U606" s="321"/>
      <c r="V606" s="321"/>
      <c r="W606" s="321"/>
      <c r="X606" s="321"/>
      <c r="Y606" s="321"/>
      <c r="Z606" s="321"/>
      <c r="AA606" s="321"/>
      <c r="AB606" s="321"/>
      <c r="AC606" s="321"/>
    </row>
    <row r="607" spans="2:29" ht="18" customHeight="1" x14ac:dyDescent="0.4">
      <c r="C607" s="448"/>
      <c r="D607" s="448"/>
      <c r="E607" s="448"/>
      <c r="F607" s="448"/>
      <c r="G607" s="448"/>
      <c r="H607" s="448"/>
      <c r="I607" s="321"/>
      <c r="J607" s="321"/>
      <c r="K607" s="321"/>
      <c r="L607" s="321"/>
      <c r="M607" s="321"/>
      <c r="N607" s="321"/>
      <c r="O607" s="321"/>
      <c r="P607" s="321"/>
      <c r="Q607" s="321"/>
      <c r="R607" s="321"/>
      <c r="S607" s="321"/>
      <c r="T607" s="321"/>
      <c r="U607" s="321"/>
      <c r="V607" s="321"/>
      <c r="W607" s="321"/>
      <c r="X607" s="321"/>
      <c r="Y607" s="321"/>
      <c r="Z607" s="321"/>
      <c r="AA607" s="321"/>
      <c r="AB607" s="321"/>
      <c r="AC607" s="321"/>
    </row>
    <row r="608" spans="2:29" ht="18" customHeight="1" x14ac:dyDescent="0.4">
      <c r="C608" s="95" t="s">
        <v>498</v>
      </c>
      <c r="D608" s="91" t="s">
        <v>510</v>
      </c>
    </row>
    <row r="609" spans="1:38" ht="18" customHeight="1" x14ac:dyDescent="0.4">
      <c r="C609" s="95"/>
      <c r="D609" s="95"/>
    </row>
    <row r="610" spans="1:38" ht="18" customHeight="1" x14ac:dyDescent="0.4">
      <c r="C610" s="91" t="s">
        <v>500</v>
      </c>
    </row>
    <row r="611" spans="1:38" ht="18" customHeight="1" x14ac:dyDescent="0.4">
      <c r="C611" s="316" t="s">
        <v>172</v>
      </c>
      <c r="D611" s="316"/>
      <c r="E611" s="316"/>
      <c r="F611" s="316"/>
      <c r="G611" s="316"/>
      <c r="H611" s="316"/>
      <c r="I611" s="316" t="s">
        <v>488</v>
      </c>
      <c r="J611" s="316"/>
      <c r="K611" s="316"/>
      <c r="L611" s="316"/>
      <c r="M611" s="316"/>
      <c r="N611" s="316"/>
      <c r="O611" s="316"/>
      <c r="P611" s="316"/>
      <c r="Q611" s="316"/>
      <c r="R611" s="316"/>
      <c r="S611" s="316"/>
      <c r="T611" s="316"/>
      <c r="U611" s="316"/>
      <c r="V611" s="316"/>
      <c r="W611" s="316"/>
    </row>
    <row r="612" spans="1:38" ht="18" customHeight="1" x14ac:dyDescent="0.4">
      <c r="C612" s="316"/>
      <c r="D612" s="316"/>
      <c r="E612" s="316"/>
      <c r="F612" s="316"/>
      <c r="G612" s="316"/>
      <c r="H612" s="316"/>
      <c r="I612" s="316" t="s">
        <v>501</v>
      </c>
      <c r="J612" s="316"/>
      <c r="K612" s="316"/>
      <c r="L612" s="316"/>
      <c r="M612" s="316"/>
      <c r="N612" s="316" t="s">
        <v>502</v>
      </c>
      <c r="O612" s="316"/>
      <c r="P612" s="316"/>
      <c r="Q612" s="316"/>
      <c r="R612" s="316"/>
      <c r="S612" s="316" t="s">
        <v>511</v>
      </c>
      <c r="T612" s="316"/>
      <c r="U612" s="316"/>
      <c r="V612" s="316"/>
      <c r="W612" s="316"/>
    </row>
    <row r="613" spans="1:38" ht="18" customHeight="1" x14ac:dyDescent="0.4">
      <c r="C613" s="316" t="s">
        <v>490</v>
      </c>
      <c r="D613" s="316"/>
      <c r="E613" s="448">
        <f>N539</f>
        <v>0</v>
      </c>
      <c r="F613" s="448"/>
      <c r="G613" s="448"/>
      <c r="H613" s="448"/>
      <c r="I613" s="573"/>
      <c r="J613" s="573"/>
      <c r="K613" s="573"/>
      <c r="L613" s="573"/>
      <c r="M613" s="573"/>
      <c r="N613" s="573"/>
      <c r="O613" s="573"/>
      <c r="P613" s="573"/>
      <c r="Q613" s="573"/>
      <c r="R613" s="573"/>
      <c r="S613" s="573"/>
      <c r="T613" s="573"/>
      <c r="U613" s="573"/>
      <c r="V613" s="573"/>
      <c r="W613" s="573"/>
    </row>
    <row r="614" spans="1:38" ht="18" customHeight="1" x14ac:dyDescent="0.4">
      <c r="C614" s="574" t="s">
        <v>509</v>
      </c>
      <c r="D614" s="575"/>
      <c r="E614" s="356"/>
      <c r="F614" s="357"/>
      <c r="G614" s="357"/>
      <c r="H614" s="358"/>
      <c r="I614" s="573"/>
      <c r="J614" s="573"/>
      <c r="K614" s="573"/>
      <c r="L614" s="573"/>
      <c r="M614" s="573"/>
      <c r="N614" s="573"/>
      <c r="O614" s="573"/>
      <c r="P614" s="573"/>
      <c r="Q614" s="573"/>
      <c r="R614" s="573"/>
      <c r="S614" s="573"/>
      <c r="T614" s="573"/>
      <c r="U614" s="573"/>
      <c r="V614" s="573"/>
      <c r="W614" s="573"/>
    </row>
    <row r="615" spans="1:38" ht="18" customHeight="1" x14ac:dyDescent="0.4">
      <c r="C615" s="576"/>
      <c r="D615" s="577"/>
      <c r="E615" s="356"/>
      <c r="F615" s="357"/>
      <c r="G615" s="357"/>
      <c r="H615" s="358"/>
      <c r="I615" s="573"/>
      <c r="J615" s="573"/>
      <c r="K615" s="573"/>
      <c r="L615" s="573"/>
      <c r="M615" s="573"/>
      <c r="N615" s="573"/>
      <c r="O615" s="573"/>
      <c r="P615" s="573"/>
      <c r="Q615" s="573"/>
      <c r="R615" s="573"/>
      <c r="S615" s="573"/>
      <c r="T615" s="573"/>
      <c r="U615" s="573"/>
      <c r="V615" s="573"/>
      <c r="W615" s="573"/>
    </row>
    <row r="616" spans="1:38" ht="18" customHeight="1" x14ac:dyDescent="0.4">
      <c r="C616" s="576"/>
      <c r="D616" s="577"/>
      <c r="E616" s="356"/>
      <c r="F616" s="357"/>
      <c r="G616" s="357"/>
      <c r="H616" s="358"/>
      <c r="I616" s="573"/>
      <c r="J616" s="573"/>
      <c r="K616" s="573"/>
      <c r="L616" s="573"/>
      <c r="M616" s="573"/>
      <c r="N616" s="573"/>
      <c r="O616" s="573"/>
      <c r="P616" s="573"/>
      <c r="Q616" s="573"/>
      <c r="R616" s="573"/>
      <c r="S616" s="573"/>
      <c r="T616" s="573"/>
      <c r="U616" s="573"/>
      <c r="V616" s="573"/>
      <c r="W616" s="573"/>
    </row>
    <row r="617" spans="1:38" ht="18" customHeight="1" x14ac:dyDescent="0.4">
      <c r="C617" s="576"/>
      <c r="D617" s="577"/>
      <c r="E617" s="356"/>
      <c r="F617" s="357"/>
      <c r="G617" s="357"/>
      <c r="H617" s="358"/>
      <c r="I617" s="573"/>
      <c r="J617" s="573"/>
      <c r="K617" s="573"/>
      <c r="L617" s="573"/>
      <c r="M617" s="573"/>
      <c r="N617" s="573"/>
      <c r="O617" s="573"/>
      <c r="P617" s="573"/>
      <c r="Q617" s="573"/>
      <c r="R617" s="573"/>
      <c r="S617" s="573"/>
      <c r="T617" s="573"/>
      <c r="U617" s="573"/>
      <c r="V617" s="573"/>
      <c r="W617" s="573"/>
    </row>
    <row r="618" spans="1:38" ht="18" customHeight="1" x14ac:dyDescent="0.4">
      <c r="C618" s="578"/>
      <c r="D618" s="579"/>
      <c r="E618" s="356"/>
      <c r="F618" s="357"/>
      <c r="G618" s="357"/>
      <c r="H618" s="358"/>
      <c r="I618" s="573"/>
      <c r="J618" s="573"/>
      <c r="K618" s="573"/>
      <c r="L618" s="573"/>
      <c r="M618" s="573"/>
      <c r="N618" s="573"/>
      <c r="O618" s="573"/>
      <c r="P618" s="573"/>
      <c r="Q618" s="573"/>
      <c r="R618" s="573"/>
      <c r="S618" s="573"/>
      <c r="T618" s="573"/>
      <c r="U618" s="573"/>
      <c r="V618" s="573"/>
      <c r="W618" s="573"/>
    </row>
    <row r="619" spans="1:38" ht="18" customHeight="1" x14ac:dyDescent="0.4">
      <c r="C619" s="340" t="s">
        <v>8</v>
      </c>
      <c r="D619" s="341"/>
      <c r="E619" s="341"/>
      <c r="F619" s="341"/>
      <c r="G619" s="341"/>
      <c r="H619" s="342"/>
      <c r="I619" s="555">
        <f>SUM(I613:M618)</f>
        <v>0</v>
      </c>
      <c r="J619" s="555"/>
      <c r="K619" s="555"/>
      <c r="L619" s="555"/>
      <c r="M619" s="555"/>
      <c r="N619" s="555">
        <f>SUM(N613:R618)</f>
        <v>0</v>
      </c>
      <c r="O619" s="555"/>
      <c r="P619" s="555"/>
      <c r="Q619" s="555"/>
      <c r="R619" s="555"/>
      <c r="S619" s="555">
        <f>SUM(S613:W618)</f>
        <v>0</v>
      </c>
      <c r="T619" s="555"/>
      <c r="U619" s="555"/>
      <c r="V619" s="555"/>
      <c r="W619" s="555"/>
    </row>
    <row r="620" spans="1:38" ht="18" customHeight="1" x14ac:dyDescent="0.4">
      <c r="C620" s="316" t="s">
        <v>504</v>
      </c>
      <c r="D620" s="316"/>
      <c r="E620" s="316"/>
      <c r="F620" s="316"/>
      <c r="G620" s="316"/>
      <c r="H620" s="316"/>
      <c r="I620" s="584" t="str">
        <f>IF(ISBLANK(I613),"",(I613-I598)/(N598-I598))</f>
        <v/>
      </c>
      <c r="J620" s="585"/>
      <c r="K620" s="585"/>
      <c r="L620" s="585"/>
      <c r="M620" s="586"/>
      <c r="N620" s="584" t="str">
        <f>IF(ISBLANK(N613),"",(N613-I598)/(N598-I598))</f>
        <v/>
      </c>
      <c r="O620" s="585"/>
      <c r="P620" s="585"/>
      <c r="Q620" s="585"/>
      <c r="R620" s="586"/>
      <c r="S620" s="584" t="str">
        <f>IF(ISBLANK(S613),"",(S613-I598)/(N598-I598))</f>
        <v/>
      </c>
      <c r="T620" s="585"/>
      <c r="U620" s="585"/>
      <c r="V620" s="585"/>
      <c r="W620" s="586"/>
    </row>
    <row r="622" spans="1:38" ht="18" customHeight="1" x14ac:dyDescent="0.4">
      <c r="B622" s="95" t="s">
        <v>432</v>
      </c>
      <c r="C622" s="91" t="s">
        <v>512</v>
      </c>
    </row>
    <row r="623" spans="1:38" ht="9" customHeight="1" x14ac:dyDescent="0.4"/>
    <row r="624" spans="1:38" ht="18" customHeight="1" x14ac:dyDescent="0.4">
      <c r="A624" s="8" t="s">
        <v>478</v>
      </c>
      <c r="AL624" s="97">
        <v>8</v>
      </c>
    </row>
    <row r="625" spans="2:36" ht="8.25" customHeight="1" x14ac:dyDescent="0.4"/>
    <row r="626" spans="2:36" ht="18" customHeight="1" x14ac:dyDescent="0.4">
      <c r="B626" s="542" t="str">
        <f>$B$3</f>
        <v>ステップアップ計画書（ステップアップ実施状況報告書兼事業評価報告書）</v>
      </c>
      <c r="C626" s="542"/>
      <c r="D626" s="542"/>
      <c r="E626" s="542"/>
      <c r="F626" s="542"/>
      <c r="G626" s="542"/>
      <c r="H626" s="542"/>
      <c r="I626" s="542"/>
      <c r="J626" s="542"/>
      <c r="K626" s="542"/>
      <c r="L626" s="542"/>
      <c r="M626" s="542"/>
      <c r="N626" s="542"/>
      <c r="O626" s="542"/>
      <c r="P626" s="542"/>
      <c r="Q626" s="542"/>
      <c r="R626" s="542"/>
      <c r="S626" s="542"/>
      <c r="T626" s="542"/>
    </row>
    <row r="628" spans="2:36" ht="18" customHeight="1" x14ac:dyDescent="0.4">
      <c r="C628" s="316" t="s">
        <v>480</v>
      </c>
      <c r="D628" s="316"/>
      <c r="E628" s="316"/>
      <c r="F628" s="449" t="str">
        <f>'別紙B-1　総括表'!D34</f>
        <v/>
      </c>
      <c r="G628" s="449"/>
      <c r="H628" s="449"/>
      <c r="I628" s="449"/>
      <c r="J628" s="449"/>
      <c r="L628" s="316" t="s">
        <v>481</v>
      </c>
      <c r="M628" s="316"/>
      <c r="N628" s="543">
        <f>'別紙B-1　総括表'!$V$9</f>
        <v>0</v>
      </c>
      <c r="O628" s="543"/>
      <c r="P628" s="543"/>
      <c r="Q628" s="543"/>
    </row>
    <row r="630" spans="2:36" ht="18" customHeight="1" x14ac:dyDescent="0.4">
      <c r="B630" s="91" t="s">
        <v>482</v>
      </c>
    </row>
    <row r="631" spans="2:36" ht="12.75" customHeight="1" x14ac:dyDescent="0.4"/>
    <row r="632" spans="2:36" ht="18" customHeight="1" x14ac:dyDescent="0.4">
      <c r="C632" s="91" t="s">
        <v>483</v>
      </c>
    </row>
    <row r="633" spans="2:36" ht="18" customHeight="1" x14ac:dyDescent="0.4">
      <c r="C633" s="316" t="s">
        <v>172</v>
      </c>
      <c r="D633" s="316"/>
      <c r="E633" s="316"/>
      <c r="F633" s="316"/>
      <c r="G633" s="316"/>
      <c r="H633" s="316"/>
      <c r="I633" s="321" t="s">
        <v>484</v>
      </c>
      <c r="J633" s="321"/>
      <c r="K633" s="321"/>
      <c r="L633" s="321"/>
      <c r="M633" s="321"/>
      <c r="N633" s="321"/>
      <c r="O633" s="321"/>
      <c r="P633" s="321" t="s">
        <v>485</v>
      </c>
      <c r="Q633" s="321"/>
      <c r="R633" s="321"/>
      <c r="S633" s="321"/>
      <c r="T633" s="321"/>
      <c r="U633" s="321"/>
      <c r="V633" s="321"/>
      <c r="W633" s="321" t="s">
        <v>486</v>
      </c>
      <c r="X633" s="321"/>
      <c r="Y633" s="321"/>
      <c r="Z633" s="321"/>
      <c r="AA633" s="321"/>
      <c r="AB633" s="321"/>
      <c r="AC633" s="321"/>
      <c r="AD633" s="316" t="s">
        <v>487</v>
      </c>
      <c r="AE633" s="316"/>
      <c r="AF633" s="316"/>
      <c r="AG633" s="316"/>
      <c r="AH633" s="316"/>
      <c r="AI633" s="316"/>
      <c r="AJ633" s="316"/>
    </row>
    <row r="634" spans="2:36" ht="18" customHeight="1" x14ac:dyDescent="0.4">
      <c r="C634" s="316"/>
      <c r="D634" s="316"/>
      <c r="E634" s="316"/>
      <c r="F634" s="316"/>
      <c r="G634" s="316"/>
      <c r="H634" s="316"/>
      <c r="I634" s="329" t="s">
        <v>488</v>
      </c>
      <c r="J634" s="329"/>
      <c r="K634" s="329"/>
      <c r="L634" s="329" t="s">
        <v>489</v>
      </c>
      <c r="M634" s="329"/>
      <c r="N634" s="329"/>
      <c r="O634" s="329"/>
      <c r="P634" s="329" t="s">
        <v>488</v>
      </c>
      <c r="Q634" s="329"/>
      <c r="R634" s="329"/>
      <c r="S634" s="329" t="s">
        <v>489</v>
      </c>
      <c r="T634" s="329"/>
      <c r="U634" s="329"/>
      <c r="V634" s="329"/>
      <c r="W634" s="329" t="s">
        <v>488</v>
      </c>
      <c r="X634" s="329"/>
      <c r="Y634" s="329"/>
      <c r="Z634" s="329" t="s">
        <v>489</v>
      </c>
      <c r="AA634" s="329"/>
      <c r="AB634" s="329"/>
      <c r="AC634" s="329"/>
      <c r="AD634" s="329" t="s">
        <v>488</v>
      </c>
      <c r="AE634" s="329"/>
      <c r="AF634" s="329"/>
      <c r="AG634" s="329" t="s">
        <v>489</v>
      </c>
      <c r="AH634" s="329"/>
      <c r="AI634" s="329"/>
      <c r="AJ634" s="329"/>
    </row>
    <row r="635" spans="2:36" ht="18" customHeight="1" x14ac:dyDescent="0.4">
      <c r="C635" s="316" t="s">
        <v>490</v>
      </c>
      <c r="D635" s="316"/>
      <c r="E635" s="448">
        <f>N628</f>
        <v>0</v>
      </c>
      <c r="F635" s="448"/>
      <c r="G635" s="448"/>
      <c r="H635" s="448"/>
      <c r="I635" s="544"/>
      <c r="J635" s="544"/>
      <c r="K635" s="544"/>
      <c r="L635" s="544"/>
      <c r="M635" s="544"/>
      <c r="N635" s="544"/>
      <c r="O635" s="544"/>
      <c r="P635" s="544"/>
      <c r="Q635" s="544"/>
      <c r="R635" s="544"/>
      <c r="S635" s="544"/>
      <c r="T635" s="544"/>
      <c r="U635" s="544"/>
      <c r="V635" s="544"/>
      <c r="W635" s="544"/>
      <c r="X635" s="544"/>
      <c r="Y635" s="544"/>
      <c r="Z635" s="544"/>
      <c r="AA635" s="544"/>
      <c r="AB635" s="544"/>
      <c r="AC635" s="544"/>
      <c r="AD635" s="545" t="str">
        <f>IF(ISBLANK(I635),"",AVERAGE(I635,P635,W635))</f>
        <v/>
      </c>
      <c r="AE635" s="545"/>
      <c r="AF635" s="545"/>
      <c r="AG635" s="545" t="str">
        <f>IF(ISBLANK(L635),"",AVERAGE(L635,S635,Z635))</f>
        <v/>
      </c>
      <c r="AH635" s="545"/>
      <c r="AI635" s="545"/>
      <c r="AJ635" s="545"/>
    </row>
    <row r="636" spans="2:36" ht="18" customHeight="1" x14ac:dyDescent="0.4">
      <c r="C636" s="448" t="s">
        <v>491</v>
      </c>
      <c r="D636" s="448"/>
      <c r="E636" s="356"/>
      <c r="F636" s="357"/>
      <c r="G636" s="357"/>
      <c r="H636" s="358"/>
      <c r="I636" s="544"/>
      <c r="J636" s="544"/>
      <c r="K636" s="544"/>
      <c r="L636" s="544"/>
      <c r="M636" s="544"/>
      <c r="N636" s="544"/>
      <c r="O636" s="544"/>
      <c r="P636" s="544"/>
      <c r="Q636" s="544"/>
      <c r="R636" s="544"/>
      <c r="S636" s="544"/>
      <c r="T636" s="544"/>
      <c r="U636" s="544"/>
      <c r="V636" s="544"/>
      <c r="W636" s="544"/>
      <c r="X636" s="544"/>
      <c r="Y636" s="544"/>
      <c r="Z636" s="544"/>
      <c r="AA636" s="544"/>
      <c r="AB636" s="544"/>
      <c r="AC636" s="544"/>
      <c r="AD636" s="545" t="str">
        <f>IF(ISBLANK(I636),"",AVERAGE(I636,P636,W636))</f>
        <v/>
      </c>
      <c r="AE636" s="545"/>
      <c r="AF636" s="545"/>
      <c r="AG636" s="545" t="str">
        <f>IF(ISBLANK(L636),"",AVERAGE(L636,S636,Z636))</f>
        <v/>
      </c>
      <c r="AH636" s="545"/>
      <c r="AI636" s="545"/>
      <c r="AJ636" s="545"/>
    </row>
    <row r="637" spans="2:36" ht="18" customHeight="1" x14ac:dyDescent="0.4">
      <c r="C637" s="448"/>
      <c r="D637" s="448"/>
      <c r="E637" s="356"/>
      <c r="F637" s="357"/>
      <c r="G637" s="357"/>
      <c r="H637" s="358"/>
      <c r="I637" s="544"/>
      <c r="J637" s="544"/>
      <c r="K637" s="544"/>
      <c r="L637" s="544"/>
      <c r="M637" s="544"/>
      <c r="N637" s="544"/>
      <c r="O637" s="544"/>
      <c r="P637" s="544"/>
      <c r="Q637" s="544"/>
      <c r="R637" s="544"/>
      <c r="S637" s="544"/>
      <c r="T637" s="544"/>
      <c r="U637" s="544"/>
      <c r="V637" s="544"/>
      <c r="W637" s="544"/>
      <c r="X637" s="544"/>
      <c r="Y637" s="544"/>
      <c r="Z637" s="544"/>
      <c r="AA637" s="544"/>
      <c r="AB637" s="544"/>
      <c r="AC637" s="544"/>
      <c r="AD637" s="545" t="str">
        <f t="shared" ref="AD637:AD642" si="82">IF(ISBLANK(I637),"",AVERAGE(I637,P637,W637))</f>
        <v/>
      </c>
      <c r="AE637" s="545"/>
      <c r="AF637" s="545"/>
      <c r="AG637" s="545" t="str">
        <f t="shared" ref="AG637:AG638" si="83">IF(ISBLANK(L637),"",AVERAGE(L637,S637,Z637))</f>
        <v/>
      </c>
      <c r="AH637" s="545"/>
      <c r="AI637" s="545"/>
      <c r="AJ637" s="545"/>
    </row>
    <row r="638" spans="2:36" ht="18" customHeight="1" x14ac:dyDescent="0.4">
      <c r="C638" s="448"/>
      <c r="D638" s="448"/>
      <c r="E638" s="356"/>
      <c r="F638" s="357"/>
      <c r="G638" s="357"/>
      <c r="H638" s="358"/>
      <c r="I638" s="544"/>
      <c r="J638" s="544"/>
      <c r="K638" s="544"/>
      <c r="L638" s="544"/>
      <c r="M638" s="544"/>
      <c r="N638" s="544"/>
      <c r="O638" s="544"/>
      <c r="P638" s="544"/>
      <c r="Q638" s="544"/>
      <c r="R638" s="544"/>
      <c r="S638" s="544"/>
      <c r="T638" s="544"/>
      <c r="U638" s="544"/>
      <c r="V638" s="544"/>
      <c r="W638" s="544"/>
      <c r="X638" s="544"/>
      <c r="Y638" s="544"/>
      <c r="Z638" s="544"/>
      <c r="AA638" s="544"/>
      <c r="AB638" s="544"/>
      <c r="AC638" s="544"/>
      <c r="AD638" s="545" t="str">
        <f t="shared" si="82"/>
        <v/>
      </c>
      <c r="AE638" s="545"/>
      <c r="AF638" s="545"/>
      <c r="AG638" s="545" t="str">
        <f t="shared" si="83"/>
        <v/>
      </c>
      <c r="AH638" s="545"/>
      <c r="AI638" s="545"/>
      <c r="AJ638" s="545"/>
    </row>
    <row r="639" spans="2:36" ht="18" customHeight="1" x14ac:dyDescent="0.4">
      <c r="C639" s="448"/>
      <c r="D639" s="448"/>
      <c r="E639" s="356"/>
      <c r="F639" s="357"/>
      <c r="G639" s="357"/>
      <c r="H639" s="358"/>
      <c r="I639" s="544"/>
      <c r="J639" s="544"/>
      <c r="K639" s="544"/>
      <c r="L639" s="544"/>
      <c r="M639" s="544"/>
      <c r="N639" s="544"/>
      <c r="O639" s="544"/>
      <c r="P639" s="544"/>
      <c r="Q639" s="544"/>
      <c r="R639" s="544"/>
      <c r="S639" s="544"/>
      <c r="T639" s="544"/>
      <c r="U639" s="544"/>
      <c r="V639" s="544"/>
      <c r="W639" s="544"/>
      <c r="X639" s="544"/>
      <c r="Y639" s="544"/>
      <c r="Z639" s="544"/>
      <c r="AA639" s="544"/>
      <c r="AB639" s="544"/>
      <c r="AC639" s="544"/>
      <c r="AD639" s="545" t="str">
        <f t="shared" si="82"/>
        <v/>
      </c>
      <c r="AE639" s="545"/>
      <c r="AF639" s="545"/>
      <c r="AG639" s="545" t="str">
        <f>IF(ISBLANK(L639),"",AVERAGE(L639,S639,Z639))</f>
        <v/>
      </c>
      <c r="AH639" s="545"/>
      <c r="AI639" s="545"/>
      <c r="AJ639" s="545"/>
    </row>
    <row r="640" spans="2:36" ht="18" customHeight="1" x14ac:dyDescent="0.4">
      <c r="C640" s="448"/>
      <c r="D640" s="448"/>
      <c r="E640" s="356"/>
      <c r="F640" s="357"/>
      <c r="G640" s="357"/>
      <c r="H640" s="358"/>
      <c r="I640" s="544"/>
      <c r="J640" s="544"/>
      <c r="K640" s="544"/>
      <c r="L640" s="544"/>
      <c r="M640" s="544"/>
      <c r="N640" s="544"/>
      <c r="O640" s="544"/>
      <c r="P640" s="544"/>
      <c r="Q640" s="544"/>
      <c r="R640" s="544"/>
      <c r="S640" s="544"/>
      <c r="T640" s="544"/>
      <c r="U640" s="544"/>
      <c r="V640" s="544"/>
      <c r="W640" s="544"/>
      <c r="X640" s="544"/>
      <c r="Y640" s="544"/>
      <c r="Z640" s="544"/>
      <c r="AA640" s="544"/>
      <c r="AB640" s="544"/>
      <c r="AC640" s="544"/>
      <c r="AD640" s="545" t="str">
        <f t="shared" si="82"/>
        <v/>
      </c>
      <c r="AE640" s="545"/>
      <c r="AF640" s="545"/>
      <c r="AG640" s="545" t="str">
        <f t="shared" ref="AG640:AG642" si="84">IF(ISBLANK(L640),"",AVERAGE(L640,S640,Z640))</f>
        <v/>
      </c>
      <c r="AH640" s="545"/>
      <c r="AI640" s="545"/>
      <c r="AJ640" s="545"/>
    </row>
    <row r="641" spans="3:36" ht="18" customHeight="1" x14ac:dyDescent="0.4">
      <c r="C641" s="448"/>
      <c r="D641" s="448"/>
      <c r="E641" s="356"/>
      <c r="F641" s="357"/>
      <c r="G641" s="357"/>
      <c r="H641" s="358"/>
      <c r="I641" s="544"/>
      <c r="J641" s="544"/>
      <c r="K641" s="544"/>
      <c r="L641" s="544"/>
      <c r="M641" s="544"/>
      <c r="N641" s="544"/>
      <c r="O641" s="544"/>
      <c r="P641" s="544"/>
      <c r="Q641" s="544"/>
      <c r="R641" s="544"/>
      <c r="S641" s="544"/>
      <c r="T641" s="544"/>
      <c r="U641" s="544"/>
      <c r="V641" s="544"/>
      <c r="W641" s="544"/>
      <c r="X641" s="544"/>
      <c r="Y641" s="544"/>
      <c r="Z641" s="544"/>
      <c r="AA641" s="544"/>
      <c r="AB641" s="544"/>
      <c r="AC641" s="544"/>
      <c r="AD641" s="545" t="str">
        <f t="shared" si="82"/>
        <v/>
      </c>
      <c r="AE641" s="545"/>
      <c r="AF641" s="545"/>
      <c r="AG641" s="545" t="str">
        <f t="shared" si="84"/>
        <v/>
      </c>
      <c r="AH641" s="545"/>
      <c r="AI641" s="545"/>
      <c r="AJ641" s="545"/>
    </row>
    <row r="642" spans="3:36" ht="18" customHeight="1" x14ac:dyDescent="0.4">
      <c r="C642" s="448"/>
      <c r="D642" s="448"/>
      <c r="E642" s="356"/>
      <c r="F642" s="357"/>
      <c r="G642" s="357"/>
      <c r="H642" s="358"/>
      <c r="I642" s="544"/>
      <c r="J642" s="544"/>
      <c r="K642" s="544"/>
      <c r="L642" s="544"/>
      <c r="M642" s="544"/>
      <c r="N642" s="544"/>
      <c r="O642" s="544"/>
      <c r="P642" s="544"/>
      <c r="Q642" s="544"/>
      <c r="R642" s="544"/>
      <c r="S642" s="544"/>
      <c r="T642" s="544"/>
      <c r="U642" s="544"/>
      <c r="V642" s="544"/>
      <c r="W642" s="544"/>
      <c r="X642" s="544"/>
      <c r="Y642" s="544"/>
      <c r="Z642" s="544"/>
      <c r="AA642" s="544"/>
      <c r="AB642" s="544"/>
      <c r="AC642" s="544"/>
      <c r="AD642" s="545" t="str">
        <f t="shared" si="82"/>
        <v/>
      </c>
      <c r="AE642" s="545"/>
      <c r="AF642" s="545"/>
      <c r="AG642" s="545" t="str">
        <f t="shared" si="84"/>
        <v/>
      </c>
      <c r="AH642" s="545"/>
      <c r="AI642" s="545"/>
      <c r="AJ642" s="545"/>
    </row>
    <row r="643" spans="3:36" ht="18" customHeight="1" x14ac:dyDescent="0.4">
      <c r="C643" s="340" t="s">
        <v>8</v>
      </c>
      <c r="D643" s="341"/>
      <c r="E643" s="341"/>
      <c r="F643" s="341"/>
      <c r="G643" s="341"/>
      <c r="H643" s="342"/>
      <c r="I643" s="555">
        <f>SUM(I635:K642)</f>
        <v>0</v>
      </c>
      <c r="J643" s="555"/>
      <c r="K643" s="555"/>
      <c r="L643" s="555">
        <f>SUM(L635:O642)</f>
        <v>0</v>
      </c>
      <c r="M643" s="555"/>
      <c r="N643" s="555"/>
      <c r="O643" s="555"/>
      <c r="P643" s="555">
        <f>SUM(P635:R642)</f>
        <v>0</v>
      </c>
      <c r="Q643" s="555"/>
      <c r="R643" s="555"/>
      <c r="S643" s="555">
        <f>SUM(S635:V642)</f>
        <v>0</v>
      </c>
      <c r="T643" s="555"/>
      <c r="U643" s="555"/>
      <c r="V643" s="555"/>
      <c r="W643" s="555">
        <f>SUM(W635:Y642)</f>
        <v>0</v>
      </c>
      <c r="X643" s="555"/>
      <c r="Y643" s="555"/>
      <c r="Z643" s="555">
        <f>SUM(Z635:AC642)</f>
        <v>0</v>
      </c>
      <c r="AA643" s="555"/>
      <c r="AB643" s="555"/>
      <c r="AC643" s="555"/>
      <c r="AD643" s="555">
        <f>SUM(AD635:AF642)</f>
        <v>0</v>
      </c>
      <c r="AE643" s="555"/>
      <c r="AF643" s="555"/>
      <c r="AG643" s="555">
        <f>SUM(AG635:AJ642)</f>
        <v>0</v>
      </c>
      <c r="AH643" s="555"/>
      <c r="AI643" s="555"/>
      <c r="AJ643" s="555"/>
    </row>
    <row r="644" spans="3:36" ht="18" hidden="1" customHeight="1" x14ac:dyDescent="0.4">
      <c r="AD644" s="556" t="s">
        <v>492</v>
      </c>
      <c r="AE644" s="557"/>
      <c r="AF644" s="557"/>
      <c r="AG644" s="560" t="str">
        <f>IF(ISBLANK(L635),"",IF(AG643&gt;=100000000,"佐賀さいこうモデル",IF(AG643&gt;=40000000,"発展モデル","標準モデル")))</f>
        <v/>
      </c>
      <c r="AH644" s="560"/>
      <c r="AI644" s="560"/>
      <c r="AJ644" s="561"/>
    </row>
    <row r="645" spans="3:36" ht="18" hidden="1" customHeight="1" x14ac:dyDescent="0.4">
      <c r="AD645" s="558"/>
      <c r="AE645" s="559"/>
      <c r="AF645" s="559"/>
      <c r="AG645" s="562"/>
      <c r="AH645" s="562"/>
      <c r="AI645" s="562"/>
      <c r="AJ645" s="563"/>
    </row>
    <row r="646" spans="3:36" ht="12" customHeight="1" x14ac:dyDescent="0.4"/>
    <row r="647" spans="3:36" ht="18" customHeight="1" x14ac:dyDescent="0.4">
      <c r="C647" s="91" t="s">
        <v>493</v>
      </c>
    </row>
    <row r="648" spans="3:36" ht="18" customHeight="1" x14ac:dyDescent="0.4">
      <c r="C648" s="316" t="s">
        <v>172</v>
      </c>
      <c r="D648" s="316"/>
      <c r="E648" s="316"/>
      <c r="F648" s="316"/>
      <c r="G648" s="316"/>
      <c r="H648" s="316"/>
      <c r="I648" s="316" t="s">
        <v>494</v>
      </c>
      <c r="J648" s="316"/>
      <c r="K648" s="316"/>
      <c r="L648" s="316"/>
      <c r="M648" s="316"/>
      <c r="N648" s="316"/>
      <c r="O648" s="316"/>
      <c r="P648" s="316" t="s">
        <v>495</v>
      </c>
      <c r="Q648" s="316"/>
      <c r="R648" s="316"/>
      <c r="S648" s="316"/>
      <c r="T648" s="316"/>
      <c r="U648" s="316"/>
      <c r="V648" s="316"/>
    </row>
    <row r="649" spans="3:36" ht="18" customHeight="1" x14ac:dyDescent="0.4">
      <c r="C649" s="316"/>
      <c r="D649" s="316"/>
      <c r="E649" s="316"/>
      <c r="F649" s="316"/>
      <c r="G649" s="316"/>
      <c r="H649" s="316"/>
      <c r="I649" s="329" t="s">
        <v>488</v>
      </c>
      <c r="J649" s="329"/>
      <c r="K649" s="329"/>
      <c r="L649" s="329" t="s">
        <v>489</v>
      </c>
      <c r="M649" s="329"/>
      <c r="N649" s="329"/>
      <c r="O649" s="329"/>
      <c r="P649" s="329" t="s">
        <v>488</v>
      </c>
      <c r="Q649" s="329"/>
      <c r="R649" s="329"/>
      <c r="S649" s="329" t="s">
        <v>489</v>
      </c>
      <c r="T649" s="329"/>
      <c r="U649" s="329"/>
      <c r="V649" s="329"/>
    </row>
    <row r="650" spans="3:36" ht="18" customHeight="1" x14ac:dyDescent="0.4">
      <c r="C650" s="316" t="s">
        <v>490</v>
      </c>
      <c r="D650" s="316"/>
      <c r="E650" s="546">
        <f>N628</f>
        <v>0</v>
      </c>
      <c r="F650" s="547"/>
      <c r="G650" s="547"/>
      <c r="H650" s="548"/>
      <c r="I650" s="549">
        <f t="shared" ref="I650:I657" si="85">W635</f>
        <v>0</v>
      </c>
      <c r="J650" s="550"/>
      <c r="K650" s="551"/>
      <c r="L650" s="552" t="str">
        <f t="shared" ref="L650:L657" si="86">AG635</f>
        <v/>
      </c>
      <c r="M650" s="552"/>
      <c r="N650" s="552"/>
      <c r="O650" s="552"/>
      <c r="P650" s="553"/>
      <c r="Q650" s="553"/>
      <c r="R650" s="553"/>
      <c r="S650" s="554" t="str">
        <f t="shared" ref="S650:S654" si="87">IF(ISBLANK(P650),"",L650/I650*P650)</f>
        <v/>
      </c>
      <c r="T650" s="554"/>
      <c r="U650" s="554"/>
      <c r="V650" s="554"/>
    </row>
    <row r="651" spans="3:36" ht="18" customHeight="1" x14ac:dyDescent="0.4">
      <c r="C651" s="448" t="s">
        <v>491</v>
      </c>
      <c r="D651" s="448"/>
      <c r="E651" s="546">
        <f t="shared" ref="E651:E657" si="88">E636</f>
        <v>0</v>
      </c>
      <c r="F651" s="547"/>
      <c r="G651" s="547"/>
      <c r="H651" s="548"/>
      <c r="I651" s="549">
        <f t="shared" si="85"/>
        <v>0</v>
      </c>
      <c r="J651" s="550"/>
      <c r="K651" s="551"/>
      <c r="L651" s="552" t="str">
        <f t="shared" si="86"/>
        <v/>
      </c>
      <c r="M651" s="552"/>
      <c r="N651" s="552"/>
      <c r="O651" s="552"/>
      <c r="P651" s="564"/>
      <c r="Q651" s="564"/>
      <c r="R651" s="564"/>
      <c r="S651" s="554" t="str">
        <f t="shared" si="87"/>
        <v/>
      </c>
      <c r="T651" s="554"/>
      <c r="U651" s="554"/>
      <c r="V651" s="554"/>
    </row>
    <row r="652" spans="3:36" ht="18" customHeight="1" x14ac:dyDescent="0.4">
      <c r="C652" s="448"/>
      <c r="D652" s="448"/>
      <c r="E652" s="546">
        <f t="shared" si="88"/>
        <v>0</v>
      </c>
      <c r="F652" s="547"/>
      <c r="G652" s="547"/>
      <c r="H652" s="548"/>
      <c r="I652" s="549">
        <f t="shared" si="85"/>
        <v>0</v>
      </c>
      <c r="J652" s="550"/>
      <c r="K652" s="551"/>
      <c r="L652" s="552" t="str">
        <f t="shared" si="86"/>
        <v/>
      </c>
      <c r="M652" s="552"/>
      <c r="N652" s="552"/>
      <c r="O652" s="552"/>
      <c r="P652" s="564"/>
      <c r="Q652" s="564"/>
      <c r="R652" s="564"/>
      <c r="S652" s="554" t="str">
        <f t="shared" si="87"/>
        <v/>
      </c>
      <c r="T652" s="554"/>
      <c r="U652" s="554"/>
      <c r="V652" s="554"/>
    </row>
    <row r="653" spans="3:36" ht="18" customHeight="1" x14ac:dyDescent="0.4">
      <c r="C653" s="448"/>
      <c r="D653" s="448"/>
      <c r="E653" s="546">
        <f t="shared" si="88"/>
        <v>0</v>
      </c>
      <c r="F653" s="547"/>
      <c r="G653" s="547"/>
      <c r="H653" s="548"/>
      <c r="I653" s="549">
        <f t="shared" si="85"/>
        <v>0</v>
      </c>
      <c r="J653" s="550"/>
      <c r="K653" s="551"/>
      <c r="L653" s="552" t="str">
        <f t="shared" si="86"/>
        <v/>
      </c>
      <c r="M653" s="552"/>
      <c r="N653" s="552"/>
      <c r="O653" s="552"/>
      <c r="P653" s="564"/>
      <c r="Q653" s="564"/>
      <c r="R653" s="564"/>
      <c r="S653" s="554" t="str">
        <f t="shared" si="87"/>
        <v/>
      </c>
      <c r="T653" s="554"/>
      <c r="U653" s="554"/>
      <c r="V653" s="554"/>
    </row>
    <row r="654" spans="3:36" ht="18" customHeight="1" x14ac:dyDescent="0.4">
      <c r="C654" s="448"/>
      <c r="D654" s="448"/>
      <c r="E654" s="546">
        <f t="shared" si="88"/>
        <v>0</v>
      </c>
      <c r="F654" s="547"/>
      <c r="G654" s="547"/>
      <c r="H654" s="548"/>
      <c r="I654" s="549">
        <f t="shared" si="85"/>
        <v>0</v>
      </c>
      <c r="J654" s="550"/>
      <c r="K654" s="551"/>
      <c r="L654" s="552" t="str">
        <f t="shared" si="86"/>
        <v/>
      </c>
      <c r="M654" s="552"/>
      <c r="N654" s="552"/>
      <c r="O654" s="552"/>
      <c r="P654" s="564"/>
      <c r="Q654" s="564"/>
      <c r="R654" s="564"/>
      <c r="S654" s="554" t="str">
        <f t="shared" si="87"/>
        <v/>
      </c>
      <c r="T654" s="554"/>
      <c r="U654" s="554"/>
      <c r="V654" s="554"/>
    </row>
    <row r="655" spans="3:36" ht="18" customHeight="1" x14ac:dyDescent="0.4">
      <c r="C655" s="448"/>
      <c r="D655" s="448"/>
      <c r="E655" s="546">
        <f t="shared" si="88"/>
        <v>0</v>
      </c>
      <c r="F655" s="547"/>
      <c r="G655" s="547"/>
      <c r="H655" s="548"/>
      <c r="I655" s="549">
        <f t="shared" si="85"/>
        <v>0</v>
      </c>
      <c r="J655" s="550"/>
      <c r="K655" s="551"/>
      <c r="L655" s="552" t="str">
        <f t="shared" si="86"/>
        <v/>
      </c>
      <c r="M655" s="552"/>
      <c r="N655" s="552"/>
      <c r="O655" s="552"/>
      <c r="P655" s="564"/>
      <c r="Q655" s="564"/>
      <c r="R655" s="564"/>
      <c r="S655" s="554" t="str">
        <f>IF(ISBLANK(P655),"",L655/I655*P655)</f>
        <v/>
      </c>
      <c r="T655" s="554"/>
      <c r="U655" s="554"/>
      <c r="V655" s="554"/>
    </row>
    <row r="656" spans="3:36" ht="18" customHeight="1" x14ac:dyDescent="0.4">
      <c r="C656" s="448"/>
      <c r="D656" s="448"/>
      <c r="E656" s="546">
        <f t="shared" si="88"/>
        <v>0</v>
      </c>
      <c r="F656" s="547"/>
      <c r="G656" s="547"/>
      <c r="H656" s="548"/>
      <c r="I656" s="549">
        <f t="shared" si="85"/>
        <v>0</v>
      </c>
      <c r="J656" s="550"/>
      <c r="K656" s="551"/>
      <c r="L656" s="552" t="str">
        <f t="shared" si="86"/>
        <v/>
      </c>
      <c r="M656" s="552"/>
      <c r="N656" s="552"/>
      <c r="O656" s="552"/>
      <c r="P656" s="564"/>
      <c r="Q656" s="564"/>
      <c r="R656" s="564"/>
      <c r="S656" s="554" t="str">
        <f t="shared" ref="S656:S657" si="89">IF(ISBLANK(P656),"",L656/I656*P656)</f>
        <v/>
      </c>
      <c r="T656" s="554"/>
      <c r="U656" s="554"/>
      <c r="V656" s="554"/>
    </row>
    <row r="657" spans="3:29" ht="18" customHeight="1" x14ac:dyDescent="0.4">
      <c r="C657" s="448"/>
      <c r="D657" s="448"/>
      <c r="E657" s="546">
        <f t="shared" si="88"/>
        <v>0</v>
      </c>
      <c r="F657" s="547"/>
      <c r="G657" s="547"/>
      <c r="H657" s="548"/>
      <c r="I657" s="549">
        <f t="shared" si="85"/>
        <v>0</v>
      </c>
      <c r="J657" s="550"/>
      <c r="K657" s="551"/>
      <c r="L657" s="552" t="str">
        <f t="shared" si="86"/>
        <v/>
      </c>
      <c r="M657" s="552"/>
      <c r="N657" s="552"/>
      <c r="O657" s="552"/>
      <c r="P657" s="564"/>
      <c r="Q657" s="564"/>
      <c r="R657" s="564"/>
      <c r="S657" s="554" t="str">
        <f t="shared" si="89"/>
        <v/>
      </c>
      <c r="T657" s="554"/>
      <c r="U657" s="554"/>
      <c r="V657" s="554"/>
    </row>
    <row r="658" spans="3:29" ht="18" customHeight="1" x14ac:dyDescent="0.4">
      <c r="C658" s="340" t="s">
        <v>8</v>
      </c>
      <c r="D658" s="341"/>
      <c r="E658" s="341"/>
      <c r="F658" s="341"/>
      <c r="G658" s="341"/>
      <c r="H658" s="342"/>
      <c r="I658" s="555">
        <f>SUM(I650:K657)</f>
        <v>0</v>
      </c>
      <c r="J658" s="555"/>
      <c r="K658" s="555"/>
      <c r="L658" s="555">
        <f>SUM(L650:O657)</f>
        <v>0</v>
      </c>
      <c r="M658" s="555"/>
      <c r="N658" s="555"/>
      <c r="O658" s="555"/>
      <c r="P658" s="555">
        <f>SUM(P650:R657)</f>
        <v>0</v>
      </c>
      <c r="Q658" s="555"/>
      <c r="R658" s="555"/>
      <c r="S658" s="555">
        <f>SUM(S650:V657)</f>
        <v>0</v>
      </c>
      <c r="T658" s="555"/>
      <c r="U658" s="555"/>
      <c r="V658" s="555"/>
    </row>
    <row r="659" spans="3:29" ht="18" hidden="1" customHeight="1" x14ac:dyDescent="0.4">
      <c r="I659" s="565" t="s">
        <v>492</v>
      </c>
      <c r="J659" s="566"/>
      <c r="K659" s="566"/>
      <c r="L659" s="567" t="str">
        <f>IF(ISBLANK(L635),"",IF(L658&gt;=100000000,"佐賀さいこうモデル",IF(L658&gt;=40000000,"発展モデル","標準モデル")))</f>
        <v/>
      </c>
      <c r="M659" s="567"/>
      <c r="N659" s="567"/>
      <c r="O659" s="568"/>
      <c r="P659" s="556" t="s">
        <v>492</v>
      </c>
      <c r="Q659" s="557"/>
      <c r="R659" s="557"/>
      <c r="S659" s="560" t="str">
        <f>IF(ISBLANK(P650),"",IF(S658&gt;=100000000,"佐賀さいこうモデル",IF(S658&gt;=40000000,"発展モデル","標準モデル")))</f>
        <v/>
      </c>
      <c r="T659" s="560"/>
      <c r="U659" s="560"/>
      <c r="V659" s="561"/>
    </row>
    <row r="660" spans="3:29" ht="18" hidden="1" customHeight="1" x14ac:dyDescent="0.4">
      <c r="I660" s="558"/>
      <c r="J660" s="559"/>
      <c r="K660" s="559"/>
      <c r="L660" s="562"/>
      <c r="M660" s="562"/>
      <c r="N660" s="562"/>
      <c r="O660" s="563"/>
      <c r="P660" s="558"/>
      <c r="Q660" s="559"/>
      <c r="R660" s="559"/>
      <c r="S660" s="562"/>
      <c r="T660" s="562"/>
      <c r="U660" s="562"/>
      <c r="V660" s="563"/>
    </row>
    <row r="661" spans="3:29" ht="18" customHeight="1" x14ac:dyDescent="0.4">
      <c r="C661" s="95" t="s">
        <v>432</v>
      </c>
      <c r="D661" s="91" t="s">
        <v>496</v>
      </c>
      <c r="I661" s="95"/>
      <c r="J661" s="95"/>
      <c r="K661" s="95"/>
      <c r="L661" s="96"/>
      <c r="M661" s="96"/>
      <c r="N661" s="96"/>
      <c r="O661" s="96"/>
      <c r="P661" s="95"/>
      <c r="Q661" s="95"/>
      <c r="R661" s="95"/>
      <c r="S661" s="96"/>
      <c r="T661" s="96"/>
      <c r="U661" s="96"/>
      <c r="V661" s="96"/>
    </row>
    <row r="663" spans="3:29" ht="18" customHeight="1" x14ac:dyDescent="0.4">
      <c r="C663" s="448" t="s">
        <v>497</v>
      </c>
      <c r="D663" s="448"/>
      <c r="E663" s="448"/>
      <c r="F663" s="448"/>
      <c r="G663" s="448"/>
      <c r="H663" s="448"/>
      <c r="I663" s="353"/>
      <c r="J663" s="353"/>
      <c r="K663" s="353"/>
      <c r="L663" s="353"/>
      <c r="M663" s="353"/>
      <c r="N663" s="353"/>
      <c r="O663" s="353"/>
      <c r="P663" s="353"/>
      <c r="Q663" s="353"/>
      <c r="R663" s="353"/>
      <c r="S663" s="353"/>
      <c r="T663" s="353"/>
      <c r="U663" s="353"/>
      <c r="V663" s="353"/>
      <c r="W663" s="353"/>
      <c r="X663" s="353"/>
      <c r="Y663" s="353"/>
      <c r="Z663" s="353"/>
      <c r="AA663" s="353"/>
      <c r="AB663" s="353"/>
      <c r="AC663" s="353"/>
    </row>
    <row r="664" spans="3:29" ht="18" customHeight="1" x14ac:dyDescent="0.4">
      <c r="C664" s="448"/>
      <c r="D664" s="448"/>
      <c r="E664" s="448"/>
      <c r="F664" s="448"/>
      <c r="G664" s="448"/>
      <c r="H664" s="448"/>
      <c r="I664" s="353"/>
      <c r="J664" s="353"/>
      <c r="K664" s="353"/>
      <c r="L664" s="353"/>
      <c r="M664" s="353"/>
      <c r="N664" s="353"/>
      <c r="O664" s="353"/>
      <c r="P664" s="353"/>
      <c r="Q664" s="353"/>
      <c r="R664" s="353"/>
      <c r="S664" s="353"/>
      <c r="T664" s="353"/>
      <c r="U664" s="353"/>
      <c r="V664" s="353"/>
      <c r="W664" s="353"/>
      <c r="X664" s="353"/>
      <c r="Y664" s="353"/>
      <c r="Z664" s="353"/>
      <c r="AA664" s="353"/>
      <c r="AB664" s="353"/>
      <c r="AC664" s="353"/>
    </row>
    <row r="665" spans="3:29" ht="18" customHeight="1" x14ac:dyDescent="0.4">
      <c r="C665" s="95" t="s">
        <v>498</v>
      </c>
      <c r="D665" s="91" t="s">
        <v>499</v>
      </c>
    </row>
    <row r="666" spans="3:29" ht="12" customHeight="1" x14ac:dyDescent="0.4"/>
    <row r="667" spans="3:29" ht="18" customHeight="1" x14ac:dyDescent="0.4">
      <c r="C667" s="91" t="s">
        <v>500</v>
      </c>
    </row>
    <row r="668" spans="3:29" ht="18" customHeight="1" x14ac:dyDescent="0.4">
      <c r="C668" s="316" t="s">
        <v>172</v>
      </c>
      <c r="D668" s="316"/>
      <c r="E668" s="316"/>
      <c r="F668" s="316"/>
      <c r="G668" s="316"/>
      <c r="H668" s="316"/>
      <c r="I668" s="316" t="s">
        <v>501</v>
      </c>
      <c r="J668" s="316"/>
      <c r="K668" s="316"/>
      <c r="L668" s="316"/>
      <c r="M668" s="316"/>
      <c r="N668" s="316"/>
      <c r="O668" s="316"/>
      <c r="P668" s="316" t="s">
        <v>502</v>
      </c>
      <c r="Q668" s="316"/>
      <c r="R668" s="316"/>
      <c r="S668" s="316"/>
      <c r="T668" s="316"/>
      <c r="U668" s="316"/>
      <c r="V668" s="316"/>
      <c r="W668" s="316" t="s">
        <v>503</v>
      </c>
      <c r="X668" s="316"/>
      <c r="Y668" s="316"/>
      <c r="Z668" s="316"/>
      <c r="AA668" s="316"/>
      <c r="AB668" s="316"/>
      <c r="AC668" s="316"/>
    </row>
    <row r="669" spans="3:29" ht="18" customHeight="1" x14ac:dyDescent="0.4">
      <c r="C669" s="316"/>
      <c r="D669" s="316"/>
      <c r="E669" s="316"/>
      <c r="F669" s="316"/>
      <c r="G669" s="316"/>
      <c r="H669" s="316"/>
      <c r="I669" s="329" t="s">
        <v>488</v>
      </c>
      <c r="J669" s="329"/>
      <c r="K669" s="329"/>
      <c r="L669" s="329" t="s">
        <v>489</v>
      </c>
      <c r="M669" s="329"/>
      <c r="N669" s="329"/>
      <c r="O669" s="329"/>
      <c r="P669" s="329" t="s">
        <v>488</v>
      </c>
      <c r="Q669" s="329"/>
      <c r="R669" s="329"/>
      <c r="S669" s="329" t="s">
        <v>489</v>
      </c>
      <c r="T669" s="329"/>
      <c r="U669" s="329"/>
      <c r="V669" s="329"/>
      <c r="W669" s="329" t="s">
        <v>488</v>
      </c>
      <c r="X669" s="329"/>
      <c r="Y669" s="329"/>
      <c r="Z669" s="329" t="s">
        <v>489</v>
      </c>
      <c r="AA669" s="329"/>
      <c r="AB669" s="329"/>
      <c r="AC669" s="329"/>
    </row>
    <row r="670" spans="3:29" ht="18" customHeight="1" x14ac:dyDescent="0.4">
      <c r="C670" s="316" t="s">
        <v>490</v>
      </c>
      <c r="D670" s="316"/>
      <c r="E670" s="546">
        <f>N628</f>
        <v>0</v>
      </c>
      <c r="F670" s="547"/>
      <c r="G670" s="547"/>
      <c r="H670" s="548"/>
      <c r="I670" s="553"/>
      <c r="J670" s="553"/>
      <c r="K670" s="553"/>
      <c r="L670" s="569"/>
      <c r="M670" s="569"/>
      <c r="N670" s="569"/>
      <c r="O670" s="569"/>
      <c r="P670" s="553"/>
      <c r="Q670" s="553"/>
      <c r="R670" s="553"/>
      <c r="S670" s="553"/>
      <c r="T670" s="553"/>
      <c r="U670" s="553"/>
      <c r="V670" s="553"/>
      <c r="W670" s="553"/>
      <c r="X670" s="553"/>
      <c r="Y670" s="553"/>
      <c r="Z670" s="553"/>
      <c r="AA670" s="553"/>
      <c r="AB670" s="553"/>
      <c r="AC670" s="553"/>
    </row>
    <row r="671" spans="3:29" ht="18" customHeight="1" x14ac:dyDescent="0.4">
      <c r="C671" s="448" t="s">
        <v>491</v>
      </c>
      <c r="D671" s="448"/>
      <c r="E671" s="546">
        <f>E651</f>
        <v>0</v>
      </c>
      <c r="F671" s="547"/>
      <c r="G671" s="547"/>
      <c r="H671" s="548"/>
      <c r="I671" s="553">
        <f t="shared" ref="I671:I677" si="90">I651</f>
        <v>0</v>
      </c>
      <c r="J671" s="553"/>
      <c r="K671" s="553"/>
      <c r="L671" s="569" t="str">
        <f t="shared" ref="L671:L677" si="91">L651</f>
        <v/>
      </c>
      <c r="M671" s="569"/>
      <c r="N671" s="569"/>
      <c r="O671" s="569"/>
      <c r="P671" s="553">
        <f t="shared" ref="P671:P677" si="92">P651</f>
        <v>0</v>
      </c>
      <c r="Q671" s="553"/>
      <c r="R671" s="553"/>
      <c r="S671" s="570"/>
      <c r="T671" s="571"/>
      <c r="U671" s="571"/>
      <c r="V671" s="572"/>
      <c r="W671" s="553"/>
      <c r="X671" s="553"/>
      <c r="Y671" s="553"/>
      <c r="Z671" s="570"/>
      <c r="AA671" s="571"/>
      <c r="AB671" s="571"/>
      <c r="AC671" s="572"/>
    </row>
    <row r="672" spans="3:29" ht="18" customHeight="1" x14ac:dyDescent="0.4">
      <c r="C672" s="448"/>
      <c r="D672" s="448"/>
      <c r="E672" s="546">
        <f t="shared" ref="E672:E677" si="93">E652</f>
        <v>0</v>
      </c>
      <c r="F672" s="547"/>
      <c r="G672" s="547"/>
      <c r="H672" s="548"/>
      <c r="I672" s="553">
        <f t="shared" si="90"/>
        <v>0</v>
      </c>
      <c r="J672" s="553"/>
      <c r="K672" s="553"/>
      <c r="L672" s="569" t="str">
        <f t="shared" si="91"/>
        <v/>
      </c>
      <c r="M672" s="569"/>
      <c r="N672" s="569"/>
      <c r="O672" s="569"/>
      <c r="P672" s="553">
        <f t="shared" si="92"/>
        <v>0</v>
      </c>
      <c r="Q672" s="553"/>
      <c r="R672" s="553"/>
      <c r="S672" s="570"/>
      <c r="T672" s="571"/>
      <c r="U672" s="571"/>
      <c r="V672" s="572"/>
      <c r="W672" s="553"/>
      <c r="X672" s="553"/>
      <c r="Y672" s="553"/>
      <c r="Z672" s="570"/>
      <c r="AA672" s="571"/>
      <c r="AB672" s="571"/>
      <c r="AC672" s="572"/>
    </row>
    <row r="673" spans="2:29" ht="18" customHeight="1" x14ac:dyDescent="0.4">
      <c r="C673" s="448"/>
      <c r="D673" s="448"/>
      <c r="E673" s="546">
        <f t="shared" si="93"/>
        <v>0</v>
      </c>
      <c r="F673" s="547"/>
      <c r="G673" s="547"/>
      <c r="H673" s="548"/>
      <c r="I673" s="553">
        <f t="shared" si="90"/>
        <v>0</v>
      </c>
      <c r="J673" s="553"/>
      <c r="K673" s="553"/>
      <c r="L673" s="569" t="str">
        <f t="shared" si="91"/>
        <v/>
      </c>
      <c r="M673" s="569"/>
      <c r="N673" s="569"/>
      <c r="O673" s="569"/>
      <c r="P673" s="553">
        <f t="shared" si="92"/>
        <v>0</v>
      </c>
      <c r="Q673" s="553"/>
      <c r="R673" s="553"/>
      <c r="S673" s="570"/>
      <c r="T673" s="571"/>
      <c r="U673" s="571"/>
      <c r="V673" s="572"/>
      <c r="W673" s="553"/>
      <c r="X673" s="553"/>
      <c r="Y673" s="553"/>
      <c r="Z673" s="570"/>
      <c r="AA673" s="571"/>
      <c r="AB673" s="571"/>
      <c r="AC673" s="572"/>
    </row>
    <row r="674" spans="2:29" ht="18" customHeight="1" x14ac:dyDescent="0.4">
      <c r="C674" s="448"/>
      <c r="D674" s="448"/>
      <c r="E674" s="546">
        <f t="shared" si="93"/>
        <v>0</v>
      </c>
      <c r="F674" s="547"/>
      <c r="G674" s="547"/>
      <c r="H674" s="548"/>
      <c r="I674" s="553">
        <f t="shared" si="90"/>
        <v>0</v>
      </c>
      <c r="J674" s="553"/>
      <c r="K674" s="553"/>
      <c r="L674" s="569" t="str">
        <f t="shared" si="91"/>
        <v/>
      </c>
      <c r="M674" s="569"/>
      <c r="N674" s="569"/>
      <c r="O674" s="569"/>
      <c r="P674" s="553">
        <f t="shared" si="92"/>
        <v>0</v>
      </c>
      <c r="Q674" s="553"/>
      <c r="R674" s="553"/>
      <c r="S674" s="570"/>
      <c r="T674" s="571"/>
      <c r="U674" s="571"/>
      <c r="V674" s="572"/>
      <c r="W674" s="553"/>
      <c r="X674" s="553"/>
      <c r="Y674" s="553"/>
      <c r="Z674" s="570"/>
      <c r="AA674" s="571"/>
      <c r="AB674" s="571"/>
      <c r="AC674" s="572"/>
    </row>
    <row r="675" spans="2:29" ht="18" customHeight="1" x14ac:dyDescent="0.4">
      <c r="C675" s="448"/>
      <c r="D675" s="448"/>
      <c r="E675" s="546">
        <f t="shared" si="93"/>
        <v>0</v>
      </c>
      <c r="F675" s="547"/>
      <c r="G675" s="547"/>
      <c r="H675" s="548"/>
      <c r="I675" s="553">
        <f t="shared" si="90"/>
        <v>0</v>
      </c>
      <c r="J675" s="553"/>
      <c r="K675" s="553"/>
      <c r="L675" s="569" t="str">
        <f t="shared" si="91"/>
        <v/>
      </c>
      <c r="M675" s="569"/>
      <c r="N675" s="569"/>
      <c r="O675" s="569"/>
      <c r="P675" s="553">
        <f t="shared" si="92"/>
        <v>0</v>
      </c>
      <c r="Q675" s="553"/>
      <c r="R675" s="553"/>
      <c r="S675" s="570"/>
      <c r="T675" s="571"/>
      <c r="U675" s="571"/>
      <c r="V675" s="572"/>
      <c r="W675" s="553"/>
      <c r="X675" s="553"/>
      <c r="Y675" s="553"/>
      <c r="Z675" s="570"/>
      <c r="AA675" s="571"/>
      <c r="AB675" s="571"/>
      <c r="AC675" s="572"/>
    </row>
    <row r="676" spans="2:29" ht="18" customHeight="1" x14ac:dyDescent="0.4">
      <c r="C676" s="448"/>
      <c r="D676" s="448"/>
      <c r="E676" s="546">
        <f t="shared" si="93"/>
        <v>0</v>
      </c>
      <c r="F676" s="547"/>
      <c r="G676" s="547"/>
      <c r="H676" s="548"/>
      <c r="I676" s="553">
        <f t="shared" si="90"/>
        <v>0</v>
      </c>
      <c r="J676" s="553"/>
      <c r="K676" s="553"/>
      <c r="L676" s="569" t="str">
        <f t="shared" si="91"/>
        <v/>
      </c>
      <c r="M676" s="569"/>
      <c r="N676" s="569"/>
      <c r="O676" s="569"/>
      <c r="P676" s="553">
        <f t="shared" si="92"/>
        <v>0</v>
      </c>
      <c r="Q676" s="553"/>
      <c r="R676" s="553"/>
      <c r="S676" s="570"/>
      <c r="T676" s="571"/>
      <c r="U676" s="571"/>
      <c r="V676" s="572"/>
      <c r="W676" s="553"/>
      <c r="X676" s="553"/>
      <c r="Y676" s="553"/>
      <c r="Z676" s="570"/>
      <c r="AA676" s="571"/>
      <c r="AB676" s="571"/>
      <c r="AC676" s="572"/>
    </row>
    <row r="677" spans="2:29" ht="18" customHeight="1" x14ac:dyDescent="0.4">
      <c r="C677" s="448"/>
      <c r="D677" s="448"/>
      <c r="E677" s="546">
        <f t="shared" si="93"/>
        <v>0</v>
      </c>
      <c r="F677" s="547"/>
      <c r="G677" s="547"/>
      <c r="H677" s="548"/>
      <c r="I677" s="553">
        <f t="shared" si="90"/>
        <v>0</v>
      </c>
      <c r="J677" s="553"/>
      <c r="K677" s="553"/>
      <c r="L677" s="569" t="str">
        <f t="shared" si="91"/>
        <v/>
      </c>
      <c r="M677" s="569"/>
      <c r="N677" s="569"/>
      <c r="O677" s="569"/>
      <c r="P677" s="553">
        <f t="shared" si="92"/>
        <v>0</v>
      </c>
      <c r="Q677" s="553"/>
      <c r="R677" s="553"/>
      <c r="S677" s="570"/>
      <c r="T677" s="571"/>
      <c r="U677" s="571"/>
      <c r="V677" s="572"/>
      <c r="W677" s="553"/>
      <c r="X677" s="553"/>
      <c r="Y677" s="553"/>
      <c r="Z677" s="570"/>
      <c r="AA677" s="571"/>
      <c r="AB677" s="571"/>
      <c r="AC677" s="572"/>
    </row>
    <row r="678" spans="2:29" ht="18" customHeight="1" x14ac:dyDescent="0.4">
      <c r="C678" s="340" t="s">
        <v>8</v>
      </c>
      <c r="D678" s="341"/>
      <c r="E678" s="341"/>
      <c r="F678" s="341"/>
      <c r="G678" s="341"/>
      <c r="H678" s="342"/>
      <c r="I678" s="555">
        <f>SUM(I670:K677)</f>
        <v>0</v>
      </c>
      <c r="J678" s="555"/>
      <c r="K678" s="555"/>
      <c r="L678" s="555">
        <f>SUM(L670:O677)</f>
        <v>0</v>
      </c>
      <c r="M678" s="555"/>
      <c r="N678" s="555"/>
      <c r="O678" s="555"/>
      <c r="P678" s="555">
        <f>SUM(P670:R677)</f>
        <v>0</v>
      </c>
      <c r="Q678" s="555"/>
      <c r="R678" s="555"/>
      <c r="S678" s="555">
        <f>SUM(S670:V677)</f>
        <v>0</v>
      </c>
      <c r="T678" s="555"/>
      <c r="U678" s="555"/>
      <c r="V678" s="555"/>
      <c r="W678" s="555">
        <f>SUM(W670:Y677)</f>
        <v>0</v>
      </c>
      <c r="X678" s="555"/>
      <c r="Y678" s="555"/>
      <c r="Z678" s="555">
        <f>SUM(Z670:AC677)</f>
        <v>0</v>
      </c>
      <c r="AA678" s="555"/>
      <c r="AB678" s="555"/>
      <c r="AC678" s="555"/>
    </row>
    <row r="679" spans="2:29" ht="18" customHeight="1" x14ac:dyDescent="0.4">
      <c r="C679" s="316" t="s">
        <v>504</v>
      </c>
      <c r="D679" s="316"/>
      <c r="E679" s="316"/>
      <c r="F679" s="316"/>
      <c r="G679" s="316"/>
      <c r="H679" s="316"/>
      <c r="I679" s="580" t="str">
        <f>IF(ISBLANK(I670),"",(I670-I650)/(P650-I650))</f>
        <v/>
      </c>
      <c r="J679" s="580"/>
      <c r="K679" s="580"/>
      <c r="L679" s="580" t="str">
        <f>IF(ISBLANK(I670),"",(L670-L650)/(S650-L650))</f>
        <v/>
      </c>
      <c r="M679" s="580"/>
      <c r="N679" s="580"/>
      <c r="O679" s="580"/>
      <c r="P679" s="580" t="str">
        <f>IF(ISBLANK(P670),"",(P670-I650)/(P650-I650))</f>
        <v/>
      </c>
      <c r="Q679" s="580"/>
      <c r="R679" s="580"/>
      <c r="S679" s="580" t="str">
        <f>IF(ISBLANK(S670),"",(S670-L650)/(S650-L650))</f>
        <v/>
      </c>
      <c r="T679" s="580"/>
      <c r="U679" s="580"/>
      <c r="V679" s="580"/>
      <c r="W679" s="580" t="str">
        <f>IF(ISBLANK(W670),"",(W670-I650)/(P650-I650))</f>
        <v/>
      </c>
      <c r="X679" s="580"/>
      <c r="Y679" s="580"/>
      <c r="Z679" s="580" t="str">
        <f>IF(ISBLANK(Z670),"",(Z670-L650)/(S650-L650))</f>
        <v/>
      </c>
      <c r="AA679" s="580"/>
      <c r="AB679" s="580"/>
      <c r="AC679" s="580"/>
    </row>
    <row r="683" spans="2:29" ht="18" customHeight="1" x14ac:dyDescent="0.4">
      <c r="B683" s="91" t="s">
        <v>505</v>
      </c>
    </row>
    <row r="684" spans="2:29" ht="18" customHeight="1" x14ac:dyDescent="0.4">
      <c r="C684" s="91" t="s">
        <v>506</v>
      </c>
    </row>
    <row r="685" spans="2:29" ht="18" customHeight="1" x14ac:dyDescent="0.4">
      <c r="C685" s="316" t="s">
        <v>172</v>
      </c>
      <c r="D685" s="316"/>
      <c r="E685" s="316"/>
      <c r="F685" s="316"/>
      <c r="G685" s="316"/>
      <c r="H685" s="316"/>
      <c r="I685" s="316" t="s">
        <v>488</v>
      </c>
      <c r="J685" s="316"/>
      <c r="K685" s="316"/>
      <c r="L685" s="316"/>
      <c r="M685" s="316"/>
      <c r="N685" s="316"/>
      <c r="O685" s="316"/>
      <c r="P685" s="316"/>
      <c r="Q685" s="316"/>
      <c r="R685" s="316"/>
    </row>
    <row r="686" spans="2:29" ht="18" customHeight="1" x14ac:dyDescent="0.4">
      <c r="C686" s="316"/>
      <c r="D686" s="316"/>
      <c r="E686" s="316"/>
      <c r="F686" s="316"/>
      <c r="G686" s="316"/>
      <c r="H686" s="316"/>
      <c r="I686" s="340" t="s">
        <v>507</v>
      </c>
      <c r="J686" s="341"/>
      <c r="K686" s="341"/>
      <c r="L686" s="341"/>
      <c r="M686" s="342"/>
      <c r="N686" s="340" t="s">
        <v>508</v>
      </c>
      <c r="O686" s="341"/>
      <c r="P686" s="341"/>
      <c r="Q686" s="341"/>
      <c r="R686" s="342"/>
    </row>
    <row r="687" spans="2:29" ht="18" customHeight="1" x14ac:dyDescent="0.4">
      <c r="C687" s="316" t="s">
        <v>490</v>
      </c>
      <c r="D687" s="316"/>
      <c r="E687" s="448">
        <f>N628</f>
        <v>0</v>
      </c>
      <c r="F687" s="448"/>
      <c r="G687" s="448"/>
      <c r="H687" s="448"/>
      <c r="I687" s="573"/>
      <c r="J687" s="573"/>
      <c r="K687" s="573"/>
      <c r="L687" s="573"/>
      <c r="M687" s="573"/>
      <c r="N687" s="573"/>
      <c r="O687" s="573"/>
      <c r="P687" s="573"/>
      <c r="Q687" s="573"/>
      <c r="R687" s="573"/>
    </row>
    <row r="688" spans="2:29" ht="18" customHeight="1" x14ac:dyDescent="0.4">
      <c r="C688" s="574" t="s">
        <v>509</v>
      </c>
      <c r="D688" s="575"/>
      <c r="E688" s="356"/>
      <c r="F688" s="357"/>
      <c r="G688" s="357"/>
      <c r="H688" s="358"/>
      <c r="I688" s="573"/>
      <c r="J688" s="573"/>
      <c r="K688" s="573"/>
      <c r="L688" s="573"/>
      <c r="M688" s="573"/>
      <c r="N688" s="573"/>
      <c r="O688" s="573"/>
      <c r="P688" s="573"/>
      <c r="Q688" s="573"/>
      <c r="R688" s="573"/>
    </row>
    <row r="689" spans="3:29" ht="18" customHeight="1" x14ac:dyDescent="0.4">
      <c r="C689" s="576"/>
      <c r="D689" s="577"/>
      <c r="E689" s="356"/>
      <c r="F689" s="357"/>
      <c r="G689" s="357"/>
      <c r="H689" s="358"/>
      <c r="I689" s="573"/>
      <c r="J689" s="573"/>
      <c r="K689" s="573"/>
      <c r="L689" s="573"/>
      <c r="M689" s="573"/>
      <c r="N689" s="573"/>
      <c r="O689" s="573"/>
      <c r="P689" s="573"/>
      <c r="Q689" s="573"/>
      <c r="R689" s="573"/>
    </row>
    <row r="690" spans="3:29" ht="18" customHeight="1" x14ac:dyDescent="0.4">
      <c r="C690" s="576"/>
      <c r="D690" s="577"/>
      <c r="E690" s="356"/>
      <c r="F690" s="357"/>
      <c r="G690" s="357"/>
      <c r="H690" s="358"/>
      <c r="I690" s="573"/>
      <c r="J690" s="573"/>
      <c r="K690" s="573"/>
      <c r="L690" s="573"/>
      <c r="M690" s="573"/>
      <c r="N690" s="573"/>
      <c r="O690" s="573"/>
      <c r="P690" s="573"/>
      <c r="Q690" s="573"/>
      <c r="R690" s="573"/>
    </row>
    <row r="691" spans="3:29" ht="18" customHeight="1" x14ac:dyDescent="0.4">
      <c r="C691" s="576"/>
      <c r="D691" s="577"/>
      <c r="E691" s="356"/>
      <c r="F691" s="357"/>
      <c r="G691" s="357"/>
      <c r="H691" s="358"/>
      <c r="I691" s="573"/>
      <c r="J691" s="573"/>
      <c r="K691" s="573"/>
      <c r="L691" s="573"/>
      <c r="M691" s="573"/>
      <c r="N691" s="573"/>
      <c r="O691" s="573"/>
      <c r="P691" s="573"/>
      <c r="Q691" s="573"/>
      <c r="R691" s="573"/>
    </row>
    <row r="692" spans="3:29" ht="18" customHeight="1" x14ac:dyDescent="0.4">
      <c r="C692" s="578"/>
      <c r="D692" s="579"/>
      <c r="E692" s="356"/>
      <c r="F692" s="357"/>
      <c r="G692" s="357"/>
      <c r="H692" s="358"/>
      <c r="I692" s="573"/>
      <c r="J692" s="573"/>
      <c r="K692" s="573"/>
      <c r="L692" s="573"/>
      <c r="M692" s="573"/>
      <c r="N692" s="573"/>
      <c r="O692" s="573"/>
      <c r="P692" s="573"/>
      <c r="Q692" s="573"/>
      <c r="R692" s="573"/>
    </row>
    <row r="693" spans="3:29" ht="18" customHeight="1" x14ac:dyDescent="0.4">
      <c r="C693" s="340" t="s">
        <v>8</v>
      </c>
      <c r="D693" s="341"/>
      <c r="E693" s="341"/>
      <c r="F693" s="341"/>
      <c r="G693" s="341"/>
      <c r="H693" s="342"/>
      <c r="I693" s="581">
        <f>SUM(I687:M692)</f>
        <v>0</v>
      </c>
      <c r="J693" s="582"/>
      <c r="K693" s="582"/>
      <c r="L693" s="582"/>
      <c r="M693" s="583"/>
      <c r="N693" s="581">
        <f>SUM(N687:R692)</f>
        <v>0</v>
      </c>
      <c r="O693" s="582"/>
      <c r="P693" s="582"/>
      <c r="Q693" s="582"/>
      <c r="R693" s="583"/>
    </row>
    <row r="695" spans="3:29" ht="18" customHeight="1" x14ac:dyDescent="0.4">
      <c r="C695" s="448" t="s">
        <v>497</v>
      </c>
      <c r="D695" s="448"/>
      <c r="E695" s="448"/>
      <c r="F695" s="448"/>
      <c r="G695" s="448"/>
      <c r="H695" s="448"/>
      <c r="I695" s="321"/>
      <c r="J695" s="321"/>
      <c r="K695" s="321"/>
      <c r="L695" s="321"/>
      <c r="M695" s="321"/>
      <c r="N695" s="321"/>
      <c r="O695" s="321"/>
      <c r="P695" s="321"/>
      <c r="Q695" s="321"/>
      <c r="R695" s="321"/>
      <c r="S695" s="321"/>
      <c r="T695" s="321"/>
      <c r="U695" s="321"/>
      <c r="V695" s="321"/>
      <c r="W695" s="321"/>
      <c r="X695" s="321"/>
      <c r="Y695" s="321"/>
      <c r="Z695" s="321"/>
      <c r="AA695" s="321"/>
      <c r="AB695" s="321"/>
      <c r="AC695" s="321"/>
    </row>
    <row r="696" spans="3:29" ht="18" customHeight="1" x14ac:dyDescent="0.4">
      <c r="C696" s="448"/>
      <c r="D696" s="448"/>
      <c r="E696" s="448"/>
      <c r="F696" s="448"/>
      <c r="G696" s="448"/>
      <c r="H696" s="448"/>
      <c r="I696" s="321"/>
      <c r="J696" s="321"/>
      <c r="K696" s="321"/>
      <c r="L696" s="321"/>
      <c r="M696" s="321"/>
      <c r="N696" s="321"/>
      <c r="O696" s="321"/>
      <c r="P696" s="321"/>
      <c r="Q696" s="321"/>
      <c r="R696" s="321"/>
      <c r="S696" s="321"/>
      <c r="T696" s="321"/>
      <c r="U696" s="321"/>
      <c r="V696" s="321"/>
      <c r="W696" s="321"/>
      <c r="X696" s="321"/>
      <c r="Y696" s="321"/>
      <c r="Z696" s="321"/>
      <c r="AA696" s="321"/>
      <c r="AB696" s="321"/>
      <c r="AC696" s="321"/>
    </row>
    <row r="697" spans="3:29" ht="18" customHeight="1" x14ac:dyDescent="0.4">
      <c r="C697" s="95" t="s">
        <v>498</v>
      </c>
      <c r="D697" s="91" t="s">
        <v>510</v>
      </c>
    </row>
    <row r="698" spans="3:29" ht="18" customHeight="1" x14ac:dyDescent="0.4">
      <c r="C698" s="95"/>
      <c r="D698" s="95"/>
    </row>
    <row r="699" spans="3:29" ht="18" customHeight="1" x14ac:dyDescent="0.4">
      <c r="C699" s="91" t="s">
        <v>500</v>
      </c>
    </row>
    <row r="700" spans="3:29" ht="18" customHeight="1" x14ac:dyDescent="0.4">
      <c r="C700" s="316" t="s">
        <v>172</v>
      </c>
      <c r="D700" s="316"/>
      <c r="E700" s="316"/>
      <c r="F700" s="316"/>
      <c r="G700" s="316"/>
      <c r="H700" s="316"/>
      <c r="I700" s="316" t="s">
        <v>488</v>
      </c>
      <c r="J700" s="316"/>
      <c r="K700" s="316"/>
      <c r="L700" s="316"/>
      <c r="M700" s="316"/>
      <c r="N700" s="316"/>
      <c r="O700" s="316"/>
      <c r="P700" s="316"/>
      <c r="Q700" s="316"/>
      <c r="R700" s="316"/>
      <c r="S700" s="316"/>
      <c r="T700" s="316"/>
      <c r="U700" s="316"/>
      <c r="V700" s="316"/>
      <c r="W700" s="316"/>
    </row>
    <row r="701" spans="3:29" ht="18" customHeight="1" x14ac:dyDescent="0.4">
      <c r="C701" s="316"/>
      <c r="D701" s="316"/>
      <c r="E701" s="316"/>
      <c r="F701" s="316"/>
      <c r="G701" s="316"/>
      <c r="H701" s="316"/>
      <c r="I701" s="316" t="s">
        <v>501</v>
      </c>
      <c r="J701" s="316"/>
      <c r="K701" s="316"/>
      <c r="L701" s="316"/>
      <c r="M701" s="316"/>
      <c r="N701" s="316" t="s">
        <v>502</v>
      </c>
      <c r="O701" s="316"/>
      <c r="P701" s="316"/>
      <c r="Q701" s="316"/>
      <c r="R701" s="316"/>
      <c r="S701" s="316" t="s">
        <v>511</v>
      </c>
      <c r="T701" s="316"/>
      <c r="U701" s="316"/>
      <c r="V701" s="316"/>
      <c r="W701" s="316"/>
    </row>
    <row r="702" spans="3:29" ht="18" customHeight="1" x14ac:dyDescent="0.4">
      <c r="C702" s="316" t="s">
        <v>490</v>
      </c>
      <c r="D702" s="316"/>
      <c r="E702" s="448">
        <f>N628</f>
        <v>0</v>
      </c>
      <c r="F702" s="448"/>
      <c r="G702" s="448"/>
      <c r="H702" s="448"/>
      <c r="I702" s="573"/>
      <c r="J702" s="573"/>
      <c r="K702" s="573"/>
      <c r="L702" s="573"/>
      <c r="M702" s="573"/>
      <c r="N702" s="573"/>
      <c r="O702" s="573"/>
      <c r="P702" s="573"/>
      <c r="Q702" s="573"/>
      <c r="R702" s="573"/>
      <c r="S702" s="573"/>
      <c r="T702" s="573"/>
      <c r="U702" s="573"/>
      <c r="V702" s="573"/>
      <c r="W702" s="573"/>
    </row>
    <row r="703" spans="3:29" ht="18" customHeight="1" x14ac:dyDescent="0.4">
      <c r="C703" s="574" t="s">
        <v>509</v>
      </c>
      <c r="D703" s="575"/>
      <c r="E703" s="356"/>
      <c r="F703" s="357"/>
      <c r="G703" s="357"/>
      <c r="H703" s="358"/>
      <c r="I703" s="573"/>
      <c r="J703" s="573"/>
      <c r="K703" s="573"/>
      <c r="L703" s="573"/>
      <c r="M703" s="573"/>
      <c r="N703" s="573"/>
      <c r="O703" s="573"/>
      <c r="P703" s="573"/>
      <c r="Q703" s="573"/>
      <c r="R703" s="573"/>
      <c r="S703" s="573"/>
      <c r="T703" s="573"/>
      <c r="U703" s="573"/>
      <c r="V703" s="573"/>
      <c r="W703" s="573"/>
    </row>
    <row r="704" spans="3:29" ht="18" customHeight="1" x14ac:dyDescent="0.4">
      <c r="C704" s="576"/>
      <c r="D704" s="577"/>
      <c r="E704" s="356"/>
      <c r="F704" s="357"/>
      <c r="G704" s="357"/>
      <c r="H704" s="358"/>
      <c r="I704" s="573"/>
      <c r="J704" s="573"/>
      <c r="K704" s="573"/>
      <c r="L704" s="573"/>
      <c r="M704" s="573"/>
      <c r="N704" s="573"/>
      <c r="O704" s="573"/>
      <c r="P704" s="573"/>
      <c r="Q704" s="573"/>
      <c r="R704" s="573"/>
      <c r="S704" s="573"/>
      <c r="T704" s="573"/>
      <c r="U704" s="573"/>
      <c r="V704" s="573"/>
      <c r="W704" s="573"/>
    </row>
    <row r="705" spans="1:38" ht="18" customHeight="1" x14ac:dyDescent="0.4">
      <c r="C705" s="576"/>
      <c r="D705" s="577"/>
      <c r="E705" s="356"/>
      <c r="F705" s="357"/>
      <c r="G705" s="357"/>
      <c r="H705" s="358"/>
      <c r="I705" s="573"/>
      <c r="J705" s="573"/>
      <c r="K705" s="573"/>
      <c r="L705" s="573"/>
      <c r="M705" s="573"/>
      <c r="N705" s="573"/>
      <c r="O705" s="573"/>
      <c r="P705" s="573"/>
      <c r="Q705" s="573"/>
      <c r="R705" s="573"/>
      <c r="S705" s="573"/>
      <c r="T705" s="573"/>
      <c r="U705" s="573"/>
      <c r="V705" s="573"/>
      <c r="W705" s="573"/>
    </row>
    <row r="706" spans="1:38" ht="18" customHeight="1" x14ac:dyDescent="0.4">
      <c r="C706" s="576"/>
      <c r="D706" s="577"/>
      <c r="E706" s="356"/>
      <c r="F706" s="357"/>
      <c r="G706" s="357"/>
      <c r="H706" s="358"/>
      <c r="I706" s="573"/>
      <c r="J706" s="573"/>
      <c r="K706" s="573"/>
      <c r="L706" s="573"/>
      <c r="M706" s="573"/>
      <c r="N706" s="573"/>
      <c r="O706" s="573"/>
      <c r="P706" s="573"/>
      <c r="Q706" s="573"/>
      <c r="R706" s="573"/>
      <c r="S706" s="573"/>
      <c r="T706" s="573"/>
      <c r="U706" s="573"/>
      <c r="V706" s="573"/>
      <c r="W706" s="573"/>
    </row>
    <row r="707" spans="1:38" ht="18" customHeight="1" x14ac:dyDescent="0.4">
      <c r="C707" s="578"/>
      <c r="D707" s="579"/>
      <c r="E707" s="356"/>
      <c r="F707" s="357"/>
      <c r="G707" s="357"/>
      <c r="H707" s="358"/>
      <c r="I707" s="573"/>
      <c r="J707" s="573"/>
      <c r="K707" s="573"/>
      <c r="L707" s="573"/>
      <c r="M707" s="573"/>
      <c r="N707" s="573"/>
      <c r="O707" s="573"/>
      <c r="P707" s="573"/>
      <c r="Q707" s="573"/>
      <c r="R707" s="573"/>
      <c r="S707" s="573"/>
      <c r="T707" s="573"/>
      <c r="U707" s="573"/>
      <c r="V707" s="573"/>
      <c r="W707" s="573"/>
    </row>
    <row r="708" spans="1:38" ht="18" customHeight="1" x14ac:dyDescent="0.4">
      <c r="C708" s="340" t="s">
        <v>8</v>
      </c>
      <c r="D708" s="341"/>
      <c r="E708" s="341"/>
      <c r="F708" s="341"/>
      <c r="G708" s="341"/>
      <c r="H708" s="342"/>
      <c r="I708" s="555">
        <f>SUM(I702:M707)</f>
        <v>0</v>
      </c>
      <c r="J708" s="555"/>
      <c r="K708" s="555"/>
      <c r="L708" s="555"/>
      <c r="M708" s="555"/>
      <c r="N708" s="555">
        <f>SUM(N702:R707)</f>
        <v>0</v>
      </c>
      <c r="O708" s="555"/>
      <c r="P708" s="555"/>
      <c r="Q708" s="555"/>
      <c r="R708" s="555"/>
      <c r="S708" s="555">
        <f>SUM(S702:W707)</f>
        <v>0</v>
      </c>
      <c r="T708" s="555"/>
      <c r="U708" s="555"/>
      <c r="V708" s="555"/>
      <c r="W708" s="555"/>
    </row>
    <row r="709" spans="1:38" ht="18" customHeight="1" x14ac:dyDescent="0.4">
      <c r="C709" s="316" t="s">
        <v>504</v>
      </c>
      <c r="D709" s="316"/>
      <c r="E709" s="316"/>
      <c r="F709" s="316"/>
      <c r="G709" s="316"/>
      <c r="H709" s="316"/>
      <c r="I709" s="584" t="str">
        <f>IF(ISBLANK(I702),"",(I702-I687)/(N687-I687))</f>
        <v/>
      </c>
      <c r="J709" s="585"/>
      <c r="K709" s="585"/>
      <c r="L709" s="585"/>
      <c r="M709" s="586"/>
      <c r="N709" s="584" t="str">
        <f>IF(ISBLANK(N702),"",(N702-I687)/(N687-I687))</f>
        <v/>
      </c>
      <c r="O709" s="585"/>
      <c r="P709" s="585"/>
      <c r="Q709" s="585"/>
      <c r="R709" s="586"/>
      <c r="S709" s="584" t="str">
        <f>IF(ISBLANK(S702),"",(S702-I687)/(N687-I687))</f>
        <v/>
      </c>
      <c r="T709" s="585"/>
      <c r="U709" s="585"/>
      <c r="V709" s="585"/>
      <c r="W709" s="586"/>
    </row>
    <row r="711" spans="1:38" ht="18" customHeight="1" x14ac:dyDescent="0.4">
      <c r="B711" s="95" t="s">
        <v>432</v>
      </c>
      <c r="C711" s="91" t="s">
        <v>512</v>
      </c>
    </row>
    <row r="712" spans="1:38" ht="9" customHeight="1" x14ac:dyDescent="0.4"/>
    <row r="713" spans="1:38" ht="18" customHeight="1" x14ac:dyDescent="0.4">
      <c r="A713" s="8" t="s">
        <v>478</v>
      </c>
      <c r="AL713" s="97">
        <v>9</v>
      </c>
    </row>
    <row r="714" spans="1:38" ht="8.25" customHeight="1" x14ac:dyDescent="0.4"/>
    <row r="715" spans="1:38" ht="18" customHeight="1" x14ac:dyDescent="0.4">
      <c r="B715" s="542" t="str">
        <f>$B$3</f>
        <v>ステップアップ計画書（ステップアップ実施状況報告書兼事業評価報告書）</v>
      </c>
      <c r="C715" s="542"/>
      <c r="D715" s="542"/>
      <c r="E715" s="542"/>
      <c r="F715" s="542"/>
      <c r="G715" s="542"/>
      <c r="H715" s="542"/>
      <c r="I715" s="542"/>
      <c r="J715" s="542"/>
      <c r="K715" s="542"/>
      <c r="L715" s="542"/>
      <c r="M715" s="542"/>
      <c r="N715" s="542"/>
      <c r="O715" s="542"/>
      <c r="P715" s="542"/>
      <c r="Q715" s="542"/>
      <c r="R715" s="542"/>
      <c r="S715" s="542"/>
      <c r="T715" s="542"/>
    </row>
    <row r="717" spans="1:38" ht="18" customHeight="1" x14ac:dyDescent="0.4">
      <c r="C717" s="316" t="s">
        <v>480</v>
      </c>
      <c r="D717" s="316"/>
      <c r="E717" s="316"/>
      <c r="F717" s="449" t="str">
        <f>'別紙B-1　総括表'!D35</f>
        <v/>
      </c>
      <c r="G717" s="449"/>
      <c r="H717" s="449"/>
      <c r="I717" s="449"/>
      <c r="J717" s="449"/>
      <c r="L717" s="316" t="s">
        <v>481</v>
      </c>
      <c r="M717" s="316"/>
      <c r="N717" s="543">
        <f>'別紙B-1　総括表'!$V$9</f>
        <v>0</v>
      </c>
      <c r="O717" s="543"/>
      <c r="P717" s="543"/>
      <c r="Q717" s="543"/>
    </row>
    <row r="719" spans="1:38" ht="18" customHeight="1" x14ac:dyDescent="0.4">
      <c r="B719" s="91" t="s">
        <v>482</v>
      </c>
    </row>
    <row r="720" spans="1:38" ht="12.75" customHeight="1" x14ac:dyDescent="0.4"/>
    <row r="721" spans="3:36" ht="18" customHeight="1" x14ac:dyDescent="0.4">
      <c r="C721" s="91" t="s">
        <v>483</v>
      </c>
    </row>
    <row r="722" spans="3:36" ht="18" customHeight="1" x14ac:dyDescent="0.4">
      <c r="C722" s="316" t="s">
        <v>172</v>
      </c>
      <c r="D722" s="316"/>
      <c r="E722" s="316"/>
      <c r="F722" s="316"/>
      <c r="G722" s="316"/>
      <c r="H722" s="316"/>
      <c r="I722" s="321" t="s">
        <v>484</v>
      </c>
      <c r="J722" s="321"/>
      <c r="K722" s="321"/>
      <c r="L722" s="321"/>
      <c r="M722" s="321"/>
      <c r="N722" s="321"/>
      <c r="O722" s="321"/>
      <c r="P722" s="321" t="s">
        <v>485</v>
      </c>
      <c r="Q722" s="321"/>
      <c r="R722" s="321"/>
      <c r="S722" s="321"/>
      <c r="T722" s="321"/>
      <c r="U722" s="321"/>
      <c r="V722" s="321"/>
      <c r="W722" s="321" t="s">
        <v>486</v>
      </c>
      <c r="X722" s="321"/>
      <c r="Y722" s="321"/>
      <c r="Z722" s="321"/>
      <c r="AA722" s="321"/>
      <c r="AB722" s="321"/>
      <c r="AC722" s="321"/>
      <c r="AD722" s="316" t="s">
        <v>487</v>
      </c>
      <c r="AE722" s="316"/>
      <c r="AF722" s="316"/>
      <c r="AG722" s="316"/>
      <c r="AH722" s="316"/>
      <c r="AI722" s="316"/>
      <c r="AJ722" s="316"/>
    </row>
    <row r="723" spans="3:36" ht="18" customHeight="1" x14ac:dyDescent="0.4">
      <c r="C723" s="316"/>
      <c r="D723" s="316"/>
      <c r="E723" s="316"/>
      <c r="F723" s="316"/>
      <c r="G723" s="316"/>
      <c r="H723" s="316"/>
      <c r="I723" s="329" t="s">
        <v>488</v>
      </c>
      <c r="J723" s="329"/>
      <c r="K723" s="329"/>
      <c r="L723" s="329" t="s">
        <v>489</v>
      </c>
      <c r="M723" s="329"/>
      <c r="N723" s="329"/>
      <c r="O723" s="329"/>
      <c r="P723" s="329" t="s">
        <v>488</v>
      </c>
      <c r="Q723" s="329"/>
      <c r="R723" s="329"/>
      <c r="S723" s="329" t="s">
        <v>489</v>
      </c>
      <c r="T723" s="329"/>
      <c r="U723" s="329"/>
      <c r="V723" s="329"/>
      <c r="W723" s="329" t="s">
        <v>488</v>
      </c>
      <c r="X723" s="329"/>
      <c r="Y723" s="329"/>
      <c r="Z723" s="329" t="s">
        <v>489</v>
      </c>
      <c r="AA723" s="329"/>
      <c r="AB723" s="329"/>
      <c r="AC723" s="329"/>
      <c r="AD723" s="329" t="s">
        <v>488</v>
      </c>
      <c r="AE723" s="329"/>
      <c r="AF723" s="329"/>
      <c r="AG723" s="329" t="s">
        <v>489</v>
      </c>
      <c r="AH723" s="329"/>
      <c r="AI723" s="329"/>
      <c r="AJ723" s="329"/>
    </row>
    <row r="724" spans="3:36" ht="18" customHeight="1" x14ac:dyDescent="0.4">
      <c r="C724" s="316" t="s">
        <v>490</v>
      </c>
      <c r="D724" s="316"/>
      <c r="E724" s="448">
        <f>N717</f>
        <v>0</v>
      </c>
      <c r="F724" s="448"/>
      <c r="G724" s="448"/>
      <c r="H724" s="448"/>
      <c r="I724" s="544"/>
      <c r="J724" s="544"/>
      <c r="K724" s="544"/>
      <c r="L724" s="544"/>
      <c r="M724" s="544"/>
      <c r="N724" s="544"/>
      <c r="O724" s="544"/>
      <c r="P724" s="544"/>
      <c r="Q724" s="544"/>
      <c r="R724" s="544"/>
      <c r="S724" s="544"/>
      <c r="T724" s="544"/>
      <c r="U724" s="544"/>
      <c r="V724" s="544"/>
      <c r="W724" s="544"/>
      <c r="X724" s="544"/>
      <c r="Y724" s="544"/>
      <c r="Z724" s="544"/>
      <c r="AA724" s="544"/>
      <c r="AB724" s="544"/>
      <c r="AC724" s="544"/>
      <c r="AD724" s="545" t="str">
        <f>IF(ISBLANK(I724),"",AVERAGE(I724,P724,W724))</f>
        <v/>
      </c>
      <c r="AE724" s="545"/>
      <c r="AF724" s="545"/>
      <c r="AG724" s="545" t="str">
        <f>IF(ISBLANK(L724),"",AVERAGE(L724,S724,Z724))</f>
        <v/>
      </c>
      <c r="AH724" s="545"/>
      <c r="AI724" s="545"/>
      <c r="AJ724" s="545"/>
    </row>
    <row r="725" spans="3:36" ht="18" customHeight="1" x14ac:dyDescent="0.4">
      <c r="C725" s="448" t="s">
        <v>491</v>
      </c>
      <c r="D725" s="448"/>
      <c r="E725" s="356"/>
      <c r="F725" s="357"/>
      <c r="G725" s="357"/>
      <c r="H725" s="358"/>
      <c r="I725" s="544"/>
      <c r="J725" s="544"/>
      <c r="K725" s="544"/>
      <c r="L725" s="544"/>
      <c r="M725" s="544"/>
      <c r="N725" s="544"/>
      <c r="O725" s="544"/>
      <c r="P725" s="544"/>
      <c r="Q725" s="544"/>
      <c r="R725" s="544"/>
      <c r="S725" s="544"/>
      <c r="T725" s="544"/>
      <c r="U725" s="544"/>
      <c r="V725" s="544"/>
      <c r="W725" s="544"/>
      <c r="X725" s="544"/>
      <c r="Y725" s="544"/>
      <c r="Z725" s="544"/>
      <c r="AA725" s="544"/>
      <c r="AB725" s="544"/>
      <c r="AC725" s="544"/>
      <c r="AD725" s="545" t="str">
        <f>IF(ISBLANK(I725),"",AVERAGE(I725,P725,W725))</f>
        <v/>
      </c>
      <c r="AE725" s="545"/>
      <c r="AF725" s="545"/>
      <c r="AG725" s="545" t="str">
        <f>IF(ISBLANK(L725),"",AVERAGE(L725,S725,Z725))</f>
        <v/>
      </c>
      <c r="AH725" s="545"/>
      <c r="AI725" s="545"/>
      <c r="AJ725" s="545"/>
    </row>
    <row r="726" spans="3:36" ht="18" customHeight="1" x14ac:dyDescent="0.4">
      <c r="C726" s="448"/>
      <c r="D726" s="448"/>
      <c r="E726" s="356"/>
      <c r="F726" s="357"/>
      <c r="G726" s="357"/>
      <c r="H726" s="358"/>
      <c r="I726" s="544"/>
      <c r="J726" s="544"/>
      <c r="K726" s="544"/>
      <c r="L726" s="544"/>
      <c r="M726" s="544"/>
      <c r="N726" s="544"/>
      <c r="O726" s="544"/>
      <c r="P726" s="544"/>
      <c r="Q726" s="544"/>
      <c r="R726" s="544"/>
      <c r="S726" s="544"/>
      <c r="T726" s="544"/>
      <c r="U726" s="544"/>
      <c r="V726" s="544"/>
      <c r="W726" s="544"/>
      <c r="X726" s="544"/>
      <c r="Y726" s="544"/>
      <c r="Z726" s="544"/>
      <c r="AA726" s="544"/>
      <c r="AB726" s="544"/>
      <c r="AC726" s="544"/>
      <c r="AD726" s="545" t="str">
        <f t="shared" ref="AD726:AD731" si="94">IF(ISBLANK(I726),"",AVERAGE(I726,P726,W726))</f>
        <v/>
      </c>
      <c r="AE726" s="545"/>
      <c r="AF726" s="545"/>
      <c r="AG726" s="545" t="str">
        <f t="shared" ref="AG726:AG727" si="95">IF(ISBLANK(L726),"",AVERAGE(L726,S726,Z726))</f>
        <v/>
      </c>
      <c r="AH726" s="545"/>
      <c r="AI726" s="545"/>
      <c r="AJ726" s="545"/>
    </row>
    <row r="727" spans="3:36" ht="18" customHeight="1" x14ac:dyDescent="0.4">
      <c r="C727" s="448"/>
      <c r="D727" s="448"/>
      <c r="E727" s="356"/>
      <c r="F727" s="357"/>
      <c r="G727" s="357"/>
      <c r="H727" s="358"/>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5" t="str">
        <f t="shared" si="94"/>
        <v/>
      </c>
      <c r="AE727" s="545"/>
      <c r="AF727" s="545"/>
      <c r="AG727" s="545" t="str">
        <f t="shared" si="95"/>
        <v/>
      </c>
      <c r="AH727" s="545"/>
      <c r="AI727" s="545"/>
      <c r="AJ727" s="545"/>
    </row>
    <row r="728" spans="3:36" ht="18" customHeight="1" x14ac:dyDescent="0.4">
      <c r="C728" s="448"/>
      <c r="D728" s="448"/>
      <c r="E728" s="356"/>
      <c r="F728" s="357"/>
      <c r="G728" s="357"/>
      <c r="H728" s="358"/>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5" t="str">
        <f t="shared" si="94"/>
        <v/>
      </c>
      <c r="AE728" s="545"/>
      <c r="AF728" s="545"/>
      <c r="AG728" s="545" t="str">
        <f>IF(ISBLANK(L728),"",AVERAGE(L728,S728,Z728))</f>
        <v/>
      </c>
      <c r="AH728" s="545"/>
      <c r="AI728" s="545"/>
      <c r="AJ728" s="545"/>
    </row>
    <row r="729" spans="3:36" ht="18" customHeight="1" x14ac:dyDescent="0.4">
      <c r="C729" s="448"/>
      <c r="D729" s="448"/>
      <c r="E729" s="356"/>
      <c r="F729" s="357"/>
      <c r="G729" s="357"/>
      <c r="H729" s="358"/>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5" t="str">
        <f t="shared" si="94"/>
        <v/>
      </c>
      <c r="AE729" s="545"/>
      <c r="AF729" s="545"/>
      <c r="AG729" s="545" t="str">
        <f t="shared" ref="AG729:AG731" si="96">IF(ISBLANK(L729),"",AVERAGE(L729,S729,Z729))</f>
        <v/>
      </c>
      <c r="AH729" s="545"/>
      <c r="AI729" s="545"/>
      <c r="AJ729" s="545"/>
    </row>
    <row r="730" spans="3:36" ht="18" customHeight="1" x14ac:dyDescent="0.4">
      <c r="C730" s="448"/>
      <c r="D730" s="448"/>
      <c r="E730" s="356"/>
      <c r="F730" s="357"/>
      <c r="G730" s="357"/>
      <c r="H730" s="358"/>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5" t="str">
        <f t="shared" si="94"/>
        <v/>
      </c>
      <c r="AE730" s="545"/>
      <c r="AF730" s="545"/>
      <c r="AG730" s="545" t="str">
        <f t="shared" si="96"/>
        <v/>
      </c>
      <c r="AH730" s="545"/>
      <c r="AI730" s="545"/>
      <c r="AJ730" s="545"/>
    </row>
    <row r="731" spans="3:36" ht="18" customHeight="1" x14ac:dyDescent="0.4">
      <c r="C731" s="448"/>
      <c r="D731" s="448"/>
      <c r="E731" s="356"/>
      <c r="F731" s="357"/>
      <c r="G731" s="357"/>
      <c r="H731" s="358"/>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5" t="str">
        <f t="shared" si="94"/>
        <v/>
      </c>
      <c r="AE731" s="545"/>
      <c r="AF731" s="545"/>
      <c r="AG731" s="545" t="str">
        <f t="shared" si="96"/>
        <v/>
      </c>
      <c r="AH731" s="545"/>
      <c r="AI731" s="545"/>
      <c r="AJ731" s="545"/>
    </row>
    <row r="732" spans="3:36" ht="18" customHeight="1" x14ac:dyDescent="0.4">
      <c r="C732" s="340" t="s">
        <v>8</v>
      </c>
      <c r="D732" s="341"/>
      <c r="E732" s="341"/>
      <c r="F732" s="341"/>
      <c r="G732" s="341"/>
      <c r="H732" s="342"/>
      <c r="I732" s="555">
        <f>SUM(I724:K731)</f>
        <v>0</v>
      </c>
      <c r="J732" s="555"/>
      <c r="K732" s="555"/>
      <c r="L732" s="555">
        <f>SUM(L724:O731)</f>
        <v>0</v>
      </c>
      <c r="M732" s="555"/>
      <c r="N732" s="555"/>
      <c r="O732" s="555"/>
      <c r="P732" s="555">
        <f>SUM(P724:R731)</f>
        <v>0</v>
      </c>
      <c r="Q732" s="555"/>
      <c r="R732" s="555"/>
      <c r="S732" s="555">
        <f>SUM(S724:V731)</f>
        <v>0</v>
      </c>
      <c r="T732" s="555"/>
      <c r="U732" s="555"/>
      <c r="V732" s="555"/>
      <c r="W732" s="555">
        <f>SUM(W724:Y731)</f>
        <v>0</v>
      </c>
      <c r="X732" s="555"/>
      <c r="Y732" s="555"/>
      <c r="Z732" s="555">
        <f>SUM(Z724:AC731)</f>
        <v>0</v>
      </c>
      <c r="AA732" s="555"/>
      <c r="AB732" s="555"/>
      <c r="AC732" s="555"/>
      <c r="AD732" s="555">
        <f>SUM(AD724:AF731)</f>
        <v>0</v>
      </c>
      <c r="AE732" s="555"/>
      <c r="AF732" s="555"/>
      <c r="AG732" s="555">
        <f>SUM(AG724:AJ731)</f>
        <v>0</v>
      </c>
      <c r="AH732" s="555"/>
      <c r="AI732" s="555"/>
      <c r="AJ732" s="555"/>
    </row>
    <row r="733" spans="3:36" ht="18" hidden="1" customHeight="1" x14ac:dyDescent="0.4">
      <c r="AD733" s="556" t="s">
        <v>492</v>
      </c>
      <c r="AE733" s="557"/>
      <c r="AF733" s="557"/>
      <c r="AG733" s="560" t="str">
        <f>IF(ISBLANK(L724),"",IF(AG732&gt;=100000000,"佐賀さいこうモデル",IF(AG732&gt;=40000000,"発展モデル","標準モデル")))</f>
        <v/>
      </c>
      <c r="AH733" s="560"/>
      <c r="AI733" s="560"/>
      <c r="AJ733" s="561"/>
    </row>
    <row r="734" spans="3:36" ht="18" hidden="1" customHeight="1" x14ac:dyDescent="0.4">
      <c r="AD734" s="558"/>
      <c r="AE734" s="559"/>
      <c r="AF734" s="559"/>
      <c r="AG734" s="562"/>
      <c r="AH734" s="562"/>
      <c r="AI734" s="562"/>
      <c r="AJ734" s="563"/>
    </row>
    <row r="735" spans="3:36" ht="12" customHeight="1" x14ac:dyDescent="0.4"/>
    <row r="736" spans="3:36" ht="18" customHeight="1" x14ac:dyDescent="0.4">
      <c r="C736" s="91" t="s">
        <v>493</v>
      </c>
    </row>
    <row r="737" spans="3:29" ht="18" customHeight="1" x14ac:dyDescent="0.4">
      <c r="C737" s="316" t="s">
        <v>172</v>
      </c>
      <c r="D737" s="316"/>
      <c r="E737" s="316"/>
      <c r="F737" s="316"/>
      <c r="G737" s="316"/>
      <c r="H737" s="316"/>
      <c r="I737" s="316" t="s">
        <v>494</v>
      </c>
      <c r="J737" s="316"/>
      <c r="K737" s="316"/>
      <c r="L737" s="316"/>
      <c r="M737" s="316"/>
      <c r="N737" s="316"/>
      <c r="O737" s="316"/>
      <c r="P737" s="316" t="s">
        <v>495</v>
      </c>
      <c r="Q737" s="316"/>
      <c r="R737" s="316"/>
      <c r="S737" s="316"/>
      <c r="T737" s="316"/>
      <c r="U737" s="316"/>
      <c r="V737" s="316"/>
    </row>
    <row r="738" spans="3:29" ht="18" customHeight="1" x14ac:dyDescent="0.4">
      <c r="C738" s="316"/>
      <c r="D738" s="316"/>
      <c r="E738" s="316"/>
      <c r="F738" s="316"/>
      <c r="G738" s="316"/>
      <c r="H738" s="316"/>
      <c r="I738" s="329" t="s">
        <v>488</v>
      </c>
      <c r="J738" s="329"/>
      <c r="K738" s="329"/>
      <c r="L738" s="329" t="s">
        <v>489</v>
      </c>
      <c r="M738" s="329"/>
      <c r="N738" s="329"/>
      <c r="O738" s="329"/>
      <c r="P738" s="329" t="s">
        <v>488</v>
      </c>
      <c r="Q738" s="329"/>
      <c r="R738" s="329"/>
      <c r="S738" s="329" t="s">
        <v>489</v>
      </c>
      <c r="T738" s="329"/>
      <c r="U738" s="329"/>
      <c r="V738" s="329"/>
    </row>
    <row r="739" spans="3:29" ht="18" customHeight="1" x14ac:dyDescent="0.4">
      <c r="C739" s="316" t="s">
        <v>490</v>
      </c>
      <c r="D739" s="316"/>
      <c r="E739" s="546">
        <f>N717</f>
        <v>0</v>
      </c>
      <c r="F739" s="547"/>
      <c r="G739" s="547"/>
      <c r="H739" s="548"/>
      <c r="I739" s="549">
        <f t="shared" ref="I739:I746" si="97">W724</f>
        <v>0</v>
      </c>
      <c r="J739" s="550"/>
      <c r="K739" s="551"/>
      <c r="L739" s="552" t="str">
        <f t="shared" ref="L739:L746" si="98">AG724</f>
        <v/>
      </c>
      <c r="M739" s="552"/>
      <c r="N739" s="552"/>
      <c r="O739" s="552"/>
      <c r="P739" s="553"/>
      <c r="Q739" s="553"/>
      <c r="R739" s="553"/>
      <c r="S739" s="554" t="str">
        <f t="shared" ref="S739:S743" si="99">IF(ISBLANK(P739),"",L739/I739*P739)</f>
        <v/>
      </c>
      <c r="T739" s="554"/>
      <c r="U739" s="554"/>
      <c r="V739" s="554"/>
    </row>
    <row r="740" spans="3:29" ht="18" customHeight="1" x14ac:dyDescent="0.4">
      <c r="C740" s="448" t="s">
        <v>491</v>
      </c>
      <c r="D740" s="448"/>
      <c r="E740" s="546">
        <f t="shared" ref="E740:E746" si="100">E725</f>
        <v>0</v>
      </c>
      <c r="F740" s="547"/>
      <c r="G740" s="547"/>
      <c r="H740" s="548"/>
      <c r="I740" s="549">
        <f t="shared" si="97"/>
        <v>0</v>
      </c>
      <c r="J740" s="550"/>
      <c r="K740" s="551"/>
      <c r="L740" s="552" t="str">
        <f t="shared" si="98"/>
        <v/>
      </c>
      <c r="M740" s="552"/>
      <c r="N740" s="552"/>
      <c r="O740" s="552"/>
      <c r="P740" s="564"/>
      <c r="Q740" s="564"/>
      <c r="R740" s="564"/>
      <c r="S740" s="554" t="str">
        <f t="shared" si="99"/>
        <v/>
      </c>
      <c r="T740" s="554"/>
      <c r="U740" s="554"/>
      <c r="V740" s="554"/>
    </row>
    <row r="741" spans="3:29" ht="18" customHeight="1" x14ac:dyDescent="0.4">
      <c r="C741" s="448"/>
      <c r="D741" s="448"/>
      <c r="E741" s="546">
        <f t="shared" si="100"/>
        <v>0</v>
      </c>
      <c r="F741" s="547"/>
      <c r="G741" s="547"/>
      <c r="H741" s="548"/>
      <c r="I741" s="549">
        <f t="shared" si="97"/>
        <v>0</v>
      </c>
      <c r="J741" s="550"/>
      <c r="K741" s="551"/>
      <c r="L741" s="552" t="str">
        <f t="shared" si="98"/>
        <v/>
      </c>
      <c r="M741" s="552"/>
      <c r="N741" s="552"/>
      <c r="O741" s="552"/>
      <c r="P741" s="564"/>
      <c r="Q741" s="564"/>
      <c r="R741" s="564"/>
      <c r="S741" s="554" t="str">
        <f t="shared" si="99"/>
        <v/>
      </c>
      <c r="T741" s="554"/>
      <c r="U741" s="554"/>
      <c r="V741" s="554"/>
    </row>
    <row r="742" spans="3:29" ht="18" customHeight="1" x14ac:dyDescent="0.4">
      <c r="C742" s="448"/>
      <c r="D742" s="448"/>
      <c r="E742" s="546">
        <f t="shared" si="100"/>
        <v>0</v>
      </c>
      <c r="F742" s="547"/>
      <c r="G742" s="547"/>
      <c r="H742" s="548"/>
      <c r="I742" s="549">
        <f t="shared" si="97"/>
        <v>0</v>
      </c>
      <c r="J742" s="550"/>
      <c r="K742" s="551"/>
      <c r="L742" s="552" t="str">
        <f t="shared" si="98"/>
        <v/>
      </c>
      <c r="M742" s="552"/>
      <c r="N742" s="552"/>
      <c r="O742" s="552"/>
      <c r="P742" s="564"/>
      <c r="Q742" s="564"/>
      <c r="R742" s="564"/>
      <c r="S742" s="554" t="str">
        <f t="shared" si="99"/>
        <v/>
      </c>
      <c r="T742" s="554"/>
      <c r="U742" s="554"/>
      <c r="V742" s="554"/>
    </row>
    <row r="743" spans="3:29" ht="18" customHeight="1" x14ac:dyDescent="0.4">
      <c r="C743" s="448"/>
      <c r="D743" s="448"/>
      <c r="E743" s="546">
        <f t="shared" si="100"/>
        <v>0</v>
      </c>
      <c r="F743" s="547"/>
      <c r="G743" s="547"/>
      <c r="H743" s="548"/>
      <c r="I743" s="549">
        <f t="shared" si="97"/>
        <v>0</v>
      </c>
      <c r="J743" s="550"/>
      <c r="K743" s="551"/>
      <c r="L743" s="552" t="str">
        <f t="shared" si="98"/>
        <v/>
      </c>
      <c r="M743" s="552"/>
      <c r="N743" s="552"/>
      <c r="O743" s="552"/>
      <c r="P743" s="564"/>
      <c r="Q743" s="564"/>
      <c r="R743" s="564"/>
      <c r="S743" s="554" t="str">
        <f t="shared" si="99"/>
        <v/>
      </c>
      <c r="T743" s="554"/>
      <c r="U743" s="554"/>
      <c r="V743" s="554"/>
    </row>
    <row r="744" spans="3:29" ht="18" customHeight="1" x14ac:dyDescent="0.4">
      <c r="C744" s="448"/>
      <c r="D744" s="448"/>
      <c r="E744" s="546">
        <f t="shared" si="100"/>
        <v>0</v>
      </c>
      <c r="F744" s="547"/>
      <c r="G744" s="547"/>
      <c r="H744" s="548"/>
      <c r="I744" s="549">
        <f t="shared" si="97"/>
        <v>0</v>
      </c>
      <c r="J744" s="550"/>
      <c r="K744" s="551"/>
      <c r="L744" s="552" t="str">
        <f t="shared" si="98"/>
        <v/>
      </c>
      <c r="M744" s="552"/>
      <c r="N744" s="552"/>
      <c r="O744" s="552"/>
      <c r="P744" s="564"/>
      <c r="Q744" s="564"/>
      <c r="R744" s="564"/>
      <c r="S744" s="554" t="str">
        <f>IF(ISBLANK(P744),"",L744/I744*P744)</f>
        <v/>
      </c>
      <c r="T744" s="554"/>
      <c r="U744" s="554"/>
      <c r="V744" s="554"/>
    </row>
    <row r="745" spans="3:29" ht="18" customHeight="1" x14ac:dyDescent="0.4">
      <c r="C745" s="448"/>
      <c r="D745" s="448"/>
      <c r="E745" s="546">
        <f t="shared" si="100"/>
        <v>0</v>
      </c>
      <c r="F745" s="547"/>
      <c r="G745" s="547"/>
      <c r="H745" s="548"/>
      <c r="I745" s="549">
        <f t="shared" si="97"/>
        <v>0</v>
      </c>
      <c r="J745" s="550"/>
      <c r="K745" s="551"/>
      <c r="L745" s="552" t="str">
        <f t="shared" si="98"/>
        <v/>
      </c>
      <c r="M745" s="552"/>
      <c r="N745" s="552"/>
      <c r="O745" s="552"/>
      <c r="P745" s="564"/>
      <c r="Q745" s="564"/>
      <c r="R745" s="564"/>
      <c r="S745" s="554" t="str">
        <f t="shared" ref="S745:S746" si="101">IF(ISBLANK(P745),"",L745/I745*P745)</f>
        <v/>
      </c>
      <c r="T745" s="554"/>
      <c r="U745" s="554"/>
      <c r="V745" s="554"/>
    </row>
    <row r="746" spans="3:29" ht="18" customHeight="1" x14ac:dyDescent="0.4">
      <c r="C746" s="448"/>
      <c r="D746" s="448"/>
      <c r="E746" s="546">
        <f t="shared" si="100"/>
        <v>0</v>
      </c>
      <c r="F746" s="547"/>
      <c r="G746" s="547"/>
      <c r="H746" s="548"/>
      <c r="I746" s="549">
        <f t="shared" si="97"/>
        <v>0</v>
      </c>
      <c r="J746" s="550"/>
      <c r="K746" s="551"/>
      <c r="L746" s="552" t="str">
        <f t="shared" si="98"/>
        <v/>
      </c>
      <c r="M746" s="552"/>
      <c r="N746" s="552"/>
      <c r="O746" s="552"/>
      <c r="P746" s="564"/>
      <c r="Q746" s="564"/>
      <c r="R746" s="564"/>
      <c r="S746" s="554" t="str">
        <f t="shared" si="101"/>
        <v/>
      </c>
      <c r="T746" s="554"/>
      <c r="U746" s="554"/>
      <c r="V746" s="554"/>
    </row>
    <row r="747" spans="3:29" ht="18" customHeight="1" x14ac:dyDescent="0.4">
      <c r="C747" s="340" t="s">
        <v>8</v>
      </c>
      <c r="D747" s="341"/>
      <c r="E747" s="341"/>
      <c r="F747" s="341"/>
      <c r="G747" s="341"/>
      <c r="H747" s="342"/>
      <c r="I747" s="555">
        <f>SUM(I739:K746)</f>
        <v>0</v>
      </c>
      <c r="J747" s="555"/>
      <c r="K747" s="555"/>
      <c r="L747" s="555">
        <f>SUM(L739:O746)</f>
        <v>0</v>
      </c>
      <c r="M747" s="555"/>
      <c r="N747" s="555"/>
      <c r="O747" s="555"/>
      <c r="P747" s="555">
        <f>SUM(P739:R746)</f>
        <v>0</v>
      </c>
      <c r="Q747" s="555"/>
      <c r="R747" s="555"/>
      <c r="S747" s="555">
        <f>SUM(S739:V746)</f>
        <v>0</v>
      </c>
      <c r="T747" s="555"/>
      <c r="U747" s="555"/>
      <c r="V747" s="555"/>
    </row>
    <row r="748" spans="3:29" ht="18" hidden="1" customHeight="1" x14ac:dyDescent="0.4">
      <c r="I748" s="565" t="s">
        <v>492</v>
      </c>
      <c r="J748" s="566"/>
      <c r="K748" s="566"/>
      <c r="L748" s="567" t="str">
        <f>IF(ISBLANK(L724),"",IF(L747&gt;=100000000,"佐賀さいこうモデル",IF(L747&gt;=40000000,"発展モデル","標準モデル")))</f>
        <v/>
      </c>
      <c r="M748" s="567"/>
      <c r="N748" s="567"/>
      <c r="O748" s="568"/>
      <c r="P748" s="556" t="s">
        <v>492</v>
      </c>
      <c r="Q748" s="557"/>
      <c r="R748" s="557"/>
      <c r="S748" s="560" t="str">
        <f>IF(ISBLANK(P739),"",IF(S747&gt;=100000000,"佐賀さいこうモデル",IF(S747&gt;=40000000,"発展モデル","標準モデル")))</f>
        <v/>
      </c>
      <c r="T748" s="560"/>
      <c r="U748" s="560"/>
      <c r="V748" s="561"/>
    </row>
    <row r="749" spans="3:29" ht="18" hidden="1" customHeight="1" x14ac:dyDescent="0.4">
      <c r="I749" s="558"/>
      <c r="J749" s="559"/>
      <c r="K749" s="559"/>
      <c r="L749" s="562"/>
      <c r="M749" s="562"/>
      <c r="N749" s="562"/>
      <c r="O749" s="563"/>
      <c r="P749" s="558"/>
      <c r="Q749" s="559"/>
      <c r="R749" s="559"/>
      <c r="S749" s="562"/>
      <c r="T749" s="562"/>
      <c r="U749" s="562"/>
      <c r="V749" s="563"/>
    </row>
    <row r="750" spans="3:29" ht="18" customHeight="1" x14ac:dyDescent="0.4">
      <c r="C750" s="95" t="s">
        <v>432</v>
      </c>
      <c r="D750" s="91" t="s">
        <v>496</v>
      </c>
      <c r="I750" s="95"/>
      <c r="J750" s="95"/>
      <c r="K750" s="95"/>
      <c r="L750" s="96"/>
      <c r="M750" s="96"/>
      <c r="N750" s="96"/>
      <c r="O750" s="96"/>
      <c r="P750" s="95"/>
      <c r="Q750" s="95"/>
      <c r="R750" s="95"/>
      <c r="S750" s="96"/>
      <c r="T750" s="96"/>
      <c r="U750" s="96"/>
      <c r="V750" s="96"/>
    </row>
    <row r="752" spans="3:29" ht="18" customHeight="1" x14ac:dyDescent="0.4">
      <c r="C752" s="448" t="s">
        <v>497</v>
      </c>
      <c r="D752" s="448"/>
      <c r="E752" s="448"/>
      <c r="F752" s="448"/>
      <c r="G752" s="448"/>
      <c r="H752" s="448"/>
      <c r="I752" s="353"/>
      <c r="J752" s="353"/>
      <c r="K752" s="353"/>
      <c r="L752" s="353"/>
      <c r="M752" s="353"/>
      <c r="N752" s="353"/>
      <c r="O752" s="353"/>
      <c r="P752" s="353"/>
      <c r="Q752" s="353"/>
      <c r="R752" s="353"/>
      <c r="S752" s="353"/>
      <c r="T752" s="353"/>
      <c r="U752" s="353"/>
      <c r="V752" s="353"/>
      <c r="W752" s="353"/>
      <c r="X752" s="353"/>
      <c r="Y752" s="353"/>
      <c r="Z752" s="353"/>
      <c r="AA752" s="353"/>
      <c r="AB752" s="353"/>
      <c r="AC752" s="353"/>
    </row>
    <row r="753" spans="3:29" ht="18" customHeight="1" x14ac:dyDescent="0.4">
      <c r="C753" s="448"/>
      <c r="D753" s="448"/>
      <c r="E753" s="448"/>
      <c r="F753" s="448"/>
      <c r="G753" s="448"/>
      <c r="H753" s="448"/>
      <c r="I753" s="353"/>
      <c r="J753" s="353"/>
      <c r="K753" s="353"/>
      <c r="L753" s="353"/>
      <c r="M753" s="353"/>
      <c r="N753" s="353"/>
      <c r="O753" s="353"/>
      <c r="P753" s="353"/>
      <c r="Q753" s="353"/>
      <c r="R753" s="353"/>
      <c r="S753" s="353"/>
      <c r="T753" s="353"/>
      <c r="U753" s="353"/>
      <c r="V753" s="353"/>
      <c r="W753" s="353"/>
      <c r="X753" s="353"/>
      <c r="Y753" s="353"/>
      <c r="Z753" s="353"/>
      <c r="AA753" s="353"/>
      <c r="AB753" s="353"/>
      <c r="AC753" s="353"/>
    </row>
    <row r="754" spans="3:29" ht="18" customHeight="1" x14ac:dyDescent="0.4">
      <c r="C754" s="95" t="s">
        <v>498</v>
      </c>
      <c r="D754" s="91" t="s">
        <v>499</v>
      </c>
    </row>
    <row r="755" spans="3:29" ht="12" customHeight="1" x14ac:dyDescent="0.4"/>
    <row r="756" spans="3:29" ht="18" customHeight="1" x14ac:dyDescent="0.4">
      <c r="C756" s="91" t="s">
        <v>500</v>
      </c>
    </row>
    <row r="757" spans="3:29" ht="18" customHeight="1" x14ac:dyDescent="0.4">
      <c r="C757" s="316" t="s">
        <v>172</v>
      </c>
      <c r="D757" s="316"/>
      <c r="E757" s="316"/>
      <c r="F757" s="316"/>
      <c r="G757" s="316"/>
      <c r="H757" s="316"/>
      <c r="I757" s="316" t="s">
        <v>501</v>
      </c>
      <c r="J757" s="316"/>
      <c r="K757" s="316"/>
      <c r="L757" s="316"/>
      <c r="M757" s="316"/>
      <c r="N757" s="316"/>
      <c r="O757" s="316"/>
      <c r="P757" s="316" t="s">
        <v>502</v>
      </c>
      <c r="Q757" s="316"/>
      <c r="R757" s="316"/>
      <c r="S757" s="316"/>
      <c r="T757" s="316"/>
      <c r="U757" s="316"/>
      <c r="V757" s="316"/>
      <c r="W757" s="316" t="s">
        <v>503</v>
      </c>
      <c r="X757" s="316"/>
      <c r="Y757" s="316"/>
      <c r="Z757" s="316"/>
      <c r="AA757" s="316"/>
      <c r="AB757" s="316"/>
      <c r="AC757" s="316"/>
    </row>
    <row r="758" spans="3:29" ht="18" customHeight="1" x14ac:dyDescent="0.4">
      <c r="C758" s="316"/>
      <c r="D758" s="316"/>
      <c r="E758" s="316"/>
      <c r="F758" s="316"/>
      <c r="G758" s="316"/>
      <c r="H758" s="316"/>
      <c r="I758" s="329" t="s">
        <v>488</v>
      </c>
      <c r="J758" s="329"/>
      <c r="K758" s="329"/>
      <c r="L758" s="329" t="s">
        <v>489</v>
      </c>
      <c r="M758" s="329"/>
      <c r="N758" s="329"/>
      <c r="O758" s="329"/>
      <c r="P758" s="329" t="s">
        <v>488</v>
      </c>
      <c r="Q758" s="329"/>
      <c r="R758" s="329"/>
      <c r="S758" s="329" t="s">
        <v>489</v>
      </c>
      <c r="T758" s="329"/>
      <c r="U758" s="329"/>
      <c r="V758" s="329"/>
      <c r="W758" s="329" t="s">
        <v>488</v>
      </c>
      <c r="X758" s="329"/>
      <c r="Y758" s="329"/>
      <c r="Z758" s="329" t="s">
        <v>489</v>
      </c>
      <c r="AA758" s="329"/>
      <c r="AB758" s="329"/>
      <c r="AC758" s="329"/>
    </row>
    <row r="759" spans="3:29" ht="18" customHeight="1" x14ac:dyDescent="0.4">
      <c r="C759" s="316" t="s">
        <v>490</v>
      </c>
      <c r="D759" s="316"/>
      <c r="E759" s="546">
        <f>N717</f>
        <v>0</v>
      </c>
      <c r="F759" s="547"/>
      <c r="G759" s="547"/>
      <c r="H759" s="548"/>
      <c r="I759" s="553"/>
      <c r="J759" s="553"/>
      <c r="K759" s="553"/>
      <c r="L759" s="569"/>
      <c r="M759" s="569"/>
      <c r="N759" s="569"/>
      <c r="O759" s="569"/>
      <c r="P759" s="553"/>
      <c r="Q759" s="553"/>
      <c r="R759" s="553"/>
      <c r="S759" s="553"/>
      <c r="T759" s="553"/>
      <c r="U759" s="553"/>
      <c r="V759" s="553"/>
      <c r="W759" s="553"/>
      <c r="X759" s="553"/>
      <c r="Y759" s="553"/>
      <c r="Z759" s="553"/>
      <c r="AA759" s="553"/>
      <c r="AB759" s="553"/>
      <c r="AC759" s="553"/>
    </row>
    <row r="760" spans="3:29" ht="18" customHeight="1" x14ac:dyDescent="0.4">
      <c r="C760" s="448" t="s">
        <v>491</v>
      </c>
      <c r="D760" s="448"/>
      <c r="E760" s="546">
        <f>E740</f>
        <v>0</v>
      </c>
      <c r="F760" s="547"/>
      <c r="G760" s="547"/>
      <c r="H760" s="548"/>
      <c r="I760" s="553">
        <f t="shared" ref="I760:I766" si="102">I740</f>
        <v>0</v>
      </c>
      <c r="J760" s="553"/>
      <c r="K760" s="553"/>
      <c r="L760" s="569" t="str">
        <f t="shared" ref="L760:L766" si="103">L740</f>
        <v/>
      </c>
      <c r="M760" s="569"/>
      <c r="N760" s="569"/>
      <c r="O760" s="569"/>
      <c r="P760" s="553">
        <f t="shared" ref="P760:P766" si="104">P740</f>
        <v>0</v>
      </c>
      <c r="Q760" s="553"/>
      <c r="R760" s="553"/>
      <c r="S760" s="570"/>
      <c r="T760" s="571"/>
      <c r="U760" s="571"/>
      <c r="V760" s="572"/>
      <c r="W760" s="553"/>
      <c r="X760" s="553"/>
      <c r="Y760" s="553"/>
      <c r="Z760" s="570"/>
      <c r="AA760" s="571"/>
      <c r="AB760" s="571"/>
      <c r="AC760" s="572"/>
    </row>
    <row r="761" spans="3:29" ht="18" customHeight="1" x14ac:dyDescent="0.4">
      <c r="C761" s="448"/>
      <c r="D761" s="448"/>
      <c r="E761" s="546">
        <f t="shared" ref="E761:E766" si="105">E741</f>
        <v>0</v>
      </c>
      <c r="F761" s="547"/>
      <c r="G761" s="547"/>
      <c r="H761" s="548"/>
      <c r="I761" s="553">
        <f t="shared" si="102"/>
        <v>0</v>
      </c>
      <c r="J761" s="553"/>
      <c r="K761" s="553"/>
      <c r="L761" s="569" t="str">
        <f t="shared" si="103"/>
        <v/>
      </c>
      <c r="M761" s="569"/>
      <c r="N761" s="569"/>
      <c r="O761" s="569"/>
      <c r="P761" s="553">
        <f t="shared" si="104"/>
        <v>0</v>
      </c>
      <c r="Q761" s="553"/>
      <c r="R761" s="553"/>
      <c r="S761" s="570"/>
      <c r="T761" s="571"/>
      <c r="U761" s="571"/>
      <c r="V761" s="572"/>
      <c r="W761" s="553"/>
      <c r="X761" s="553"/>
      <c r="Y761" s="553"/>
      <c r="Z761" s="570"/>
      <c r="AA761" s="571"/>
      <c r="AB761" s="571"/>
      <c r="AC761" s="572"/>
    </row>
    <row r="762" spans="3:29" ht="18" customHeight="1" x14ac:dyDescent="0.4">
      <c r="C762" s="448"/>
      <c r="D762" s="448"/>
      <c r="E762" s="546">
        <f t="shared" si="105"/>
        <v>0</v>
      </c>
      <c r="F762" s="547"/>
      <c r="G762" s="547"/>
      <c r="H762" s="548"/>
      <c r="I762" s="553">
        <f t="shared" si="102"/>
        <v>0</v>
      </c>
      <c r="J762" s="553"/>
      <c r="K762" s="553"/>
      <c r="L762" s="569" t="str">
        <f t="shared" si="103"/>
        <v/>
      </c>
      <c r="M762" s="569"/>
      <c r="N762" s="569"/>
      <c r="O762" s="569"/>
      <c r="P762" s="553">
        <f t="shared" si="104"/>
        <v>0</v>
      </c>
      <c r="Q762" s="553"/>
      <c r="R762" s="553"/>
      <c r="S762" s="570"/>
      <c r="T762" s="571"/>
      <c r="U762" s="571"/>
      <c r="V762" s="572"/>
      <c r="W762" s="553"/>
      <c r="X762" s="553"/>
      <c r="Y762" s="553"/>
      <c r="Z762" s="570"/>
      <c r="AA762" s="571"/>
      <c r="AB762" s="571"/>
      <c r="AC762" s="572"/>
    </row>
    <row r="763" spans="3:29" ht="18" customHeight="1" x14ac:dyDescent="0.4">
      <c r="C763" s="448"/>
      <c r="D763" s="448"/>
      <c r="E763" s="546">
        <f t="shared" si="105"/>
        <v>0</v>
      </c>
      <c r="F763" s="547"/>
      <c r="G763" s="547"/>
      <c r="H763" s="548"/>
      <c r="I763" s="553">
        <f t="shared" si="102"/>
        <v>0</v>
      </c>
      <c r="J763" s="553"/>
      <c r="K763" s="553"/>
      <c r="L763" s="569" t="str">
        <f t="shared" si="103"/>
        <v/>
      </c>
      <c r="M763" s="569"/>
      <c r="N763" s="569"/>
      <c r="O763" s="569"/>
      <c r="P763" s="553">
        <f t="shared" si="104"/>
        <v>0</v>
      </c>
      <c r="Q763" s="553"/>
      <c r="R763" s="553"/>
      <c r="S763" s="570"/>
      <c r="T763" s="571"/>
      <c r="U763" s="571"/>
      <c r="V763" s="572"/>
      <c r="W763" s="553"/>
      <c r="X763" s="553"/>
      <c r="Y763" s="553"/>
      <c r="Z763" s="570"/>
      <c r="AA763" s="571"/>
      <c r="AB763" s="571"/>
      <c r="AC763" s="572"/>
    </row>
    <row r="764" spans="3:29" ht="18" customHeight="1" x14ac:dyDescent="0.4">
      <c r="C764" s="448"/>
      <c r="D764" s="448"/>
      <c r="E764" s="546">
        <f t="shared" si="105"/>
        <v>0</v>
      </c>
      <c r="F764" s="547"/>
      <c r="G764" s="547"/>
      <c r="H764" s="548"/>
      <c r="I764" s="553">
        <f t="shared" si="102"/>
        <v>0</v>
      </c>
      <c r="J764" s="553"/>
      <c r="K764" s="553"/>
      <c r="L764" s="569" t="str">
        <f t="shared" si="103"/>
        <v/>
      </c>
      <c r="M764" s="569"/>
      <c r="N764" s="569"/>
      <c r="O764" s="569"/>
      <c r="P764" s="553">
        <f t="shared" si="104"/>
        <v>0</v>
      </c>
      <c r="Q764" s="553"/>
      <c r="R764" s="553"/>
      <c r="S764" s="570"/>
      <c r="T764" s="571"/>
      <c r="U764" s="571"/>
      <c r="V764" s="572"/>
      <c r="W764" s="553"/>
      <c r="X764" s="553"/>
      <c r="Y764" s="553"/>
      <c r="Z764" s="570"/>
      <c r="AA764" s="571"/>
      <c r="AB764" s="571"/>
      <c r="AC764" s="572"/>
    </row>
    <row r="765" spans="3:29" ht="18" customHeight="1" x14ac:dyDescent="0.4">
      <c r="C765" s="448"/>
      <c r="D765" s="448"/>
      <c r="E765" s="546">
        <f t="shared" si="105"/>
        <v>0</v>
      </c>
      <c r="F765" s="547"/>
      <c r="G765" s="547"/>
      <c r="H765" s="548"/>
      <c r="I765" s="553">
        <f t="shared" si="102"/>
        <v>0</v>
      </c>
      <c r="J765" s="553"/>
      <c r="K765" s="553"/>
      <c r="L765" s="569" t="str">
        <f t="shared" si="103"/>
        <v/>
      </c>
      <c r="M765" s="569"/>
      <c r="N765" s="569"/>
      <c r="O765" s="569"/>
      <c r="P765" s="553">
        <f t="shared" si="104"/>
        <v>0</v>
      </c>
      <c r="Q765" s="553"/>
      <c r="R765" s="553"/>
      <c r="S765" s="570"/>
      <c r="T765" s="571"/>
      <c r="U765" s="571"/>
      <c r="V765" s="572"/>
      <c r="W765" s="553"/>
      <c r="X765" s="553"/>
      <c r="Y765" s="553"/>
      <c r="Z765" s="570"/>
      <c r="AA765" s="571"/>
      <c r="AB765" s="571"/>
      <c r="AC765" s="572"/>
    </row>
    <row r="766" spans="3:29" ht="18" customHeight="1" x14ac:dyDescent="0.4">
      <c r="C766" s="448"/>
      <c r="D766" s="448"/>
      <c r="E766" s="546">
        <f t="shared" si="105"/>
        <v>0</v>
      </c>
      <c r="F766" s="547"/>
      <c r="G766" s="547"/>
      <c r="H766" s="548"/>
      <c r="I766" s="553">
        <f t="shared" si="102"/>
        <v>0</v>
      </c>
      <c r="J766" s="553"/>
      <c r="K766" s="553"/>
      <c r="L766" s="569" t="str">
        <f t="shared" si="103"/>
        <v/>
      </c>
      <c r="M766" s="569"/>
      <c r="N766" s="569"/>
      <c r="O766" s="569"/>
      <c r="P766" s="553">
        <f t="shared" si="104"/>
        <v>0</v>
      </c>
      <c r="Q766" s="553"/>
      <c r="R766" s="553"/>
      <c r="S766" s="570"/>
      <c r="T766" s="571"/>
      <c r="U766" s="571"/>
      <c r="V766" s="572"/>
      <c r="W766" s="553"/>
      <c r="X766" s="553"/>
      <c r="Y766" s="553"/>
      <c r="Z766" s="570"/>
      <c r="AA766" s="571"/>
      <c r="AB766" s="571"/>
      <c r="AC766" s="572"/>
    </row>
    <row r="767" spans="3:29" ht="18" customHeight="1" x14ac:dyDescent="0.4">
      <c r="C767" s="340" t="s">
        <v>8</v>
      </c>
      <c r="D767" s="341"/>
      <c r="E767" s="341"/>
      <c r="F767" s="341"/>
      <c r="G767" s="341"/>
      <c r="H767" s="342"/>
      <c r="I767" s="555">
        <f>SUM(I759:K766)</f>
        <v>0</v>
      </c>
      <c r="J767" s="555"/>
      <c r="K767" s="555"/>
      <c r="L767" s="555">
        <f>SUM(L759:O766)</f>
        <v>0</v>
      </c>
      <c r="M767" s="555"/>
      <c r="N767" s="555"/>
      <c r="O767" s="555"/>
      <c r="P767" s="555">
        <f>SUM(P759:R766)</f>
        <v>0</v>
      </c>
      <c r="Q767" s="555"/>
      <c r="R767" s="555"/>
      <c r="S767" s="555">
        <f>SUM(S759:V766)</f>
        <v>0</v>
      </c>
      <c r="T767" s="555"/>
      <c r="U767" s="555"/>
      <c r="V767" s="555"/>
      <c r="W767" s="555">
        <f>SUM(W759:Y766)</f>
        <v>0</v>
      </c>
      <c r="X767" s="555"/>
      <c r="Y767" s="555"/>
      <c r="Z767" s="555">
        <f>SUM(Z759:AC766)</f>
        <v>0</v>
      </c>
      <c r="AA767" s="555"/>
      <c r="AB767" s="555"/>
      <c r="AC767" s="555"/>
    </row>
    <row r="768" spans="3:29" ht="18" customHeight="1" x14ac:dyDescent="0.4">
      <c r="C768" s="316" t="s">
        <v>504</v>
      </c>
      <c r="D768" s="316"/>
      <c r="E768" s="316"/>
      <c r="F768" s="316"/>
      <c r="G768" s="316"/>
      <c r="H768" s="316"/>
      <c r="I768" s="580" t="str">
        <f>IF(ISBLANK(I759),"",(I759-I739)/(P739-I739))</f>
        <v/>
      </c>
      <c r="J768" s="580"/>
      <c r="K768" s="580"/>
      <c r="L768" s="580" t="str">
        <f>IF(ISBLANK(I759),"",(L759-L739)/(S739-L739))</f>
        <v/>
      </c>
      <c r="M768" s="580"/>
      <c r="N768" s="580"/>
      <c r="O768" s="580"/>
      <c r="P768" s="580" t="str">
        <f>IF(ISBLANK(P759),"",(P759-I739)/(P739-I739))</f>
        <v/>
      </c>
      <c r="Q768" s="580"/>
      <c r="R768" s="580"/>
      <c r="S768" s="580" t="str">
        <f>IF(ISBLANK(S759),"",(S759-L739)/(S739-L739))</f>
        <v/>
      </c>
      <c r="T768" s="580"/>
      <c r="U768" s="580"/>
      <c r="V768" s="580"/>
      <c r="W768" s="580" t="str">
        <f>IF(ISBLANK(W759),"",(W759-I739)/(P739-I739))</f>
        <v/>
      </c>
      <c r="X768" s="580"/>
      <c r="Y768" s="580"/>
      <c r="Z768" s="580" t="str">
        <f>IF(ISBLANK(Z759),"",(Z759-L739)/(S739-L739))</f>
        <v/>
      </c>
      <c r="AA768" s="580"/>
      <c r="AB768" s="580"/>
      <c r="AC768" s="580"/>
    </row>
    <row r="772" spans="2:29" ht="18" customHeight="1" x14ac:dyDescent="0.4">
      <c r="B772" s="91" t="s">
        <v>505</v>
      </c>
    </row>
    <row r="773" spans="2:29" ht="18" customHeight="1" x14ac:dyDescent="0.4">
      <c r="C773" s="91" t="s">
        <v>506</v>
      </c>
    </row>
    <row r="774" spans="2:29" ht="18" customHeight="1" x14ac:dyDescent="0.4">
      <c r="C774" s="316" t="s">
        <v>172</v>
      </c>
      <c r="D774" s="316"/>
      <c r="E774" s="316"/>
      <c r="F774" s="316"/>
      <c r="G774" s="316"/>
      <c r="H774" s="316"/>
      <c r="I774" s="316" t="s">
        <v>488</v>
      </c>
      <c r="J774" s="316"/>
      <c r="K774" s="316"/>
      <c r="L774" s="316"/>
      <c r="M774" s="316"/>
      <c r="N774" s="316"/>
      <c r="O774" s="316"/>
      <c r="P774" s="316"/>
      <c r="Q774" s="316"/>
      <c r="R774" s="316"/>
    </row>
    <row r="775" spans="2:29" ht="18" customHeight="1" x14ac:dyDescent="0.4">
      <c r="C775" s="316"/>
      <c r="D775" s="316"/>
      <c r="E775" s="316"/>
      <c r="F775" s="316"/>
      <c r="G775" s="316"/>
      <c r="H775" s="316"/>
      <c r="I775" s="340" t="s">
        <v>507</v>
      </c>
      <c r="J775" s="341"/>
      <c r="K775" s="341"/>
      <c r="L775" s="341"/>
      <c r="M775" s="342"/>
      <c r="N775" s="340" t="s">
        <v>508</v>
      </c>
      <c r="O775" s="341"/>
      <c r="P775" s="341"/>
      <c r="Q775" s="341"/>
      <c r="R775" s="342"/>
    </row>
    <row r="776" spans="2:29" ht="18" customHeight="1" x14ac:dyDescent="0.4">
      <c r="C776" s="316" t="s">
        <v>490</v>
      </c>
      <c r="D776" s="316"/>
      <c r="E776" s="448">
        <f>N717</f>
        <v>0</v>
      </c>
      <c r="F776" s="448"/>
      <c r="G776" s="448"/>
      <c r="H776" s="448"/>
      <c r="I776" s="573"/>
      <c r="J776" s="573"/>
      <c r="K776" s="573"/>
      <c r="L776" s="573"/>
      <c r="M776" s="573"/>
      <c r="N776" s="573"/>
      <c r="O776" s="573"/>
      <c r="P776" s="573"/>
      <c r="Q776" s="573"/>
      <c r="R776" s="573"/>
    </row>
    <row r="777" spans="2:29" ht="18" customHeight="1" x14ac:dyDescent="0.4">
      <c r="C777" s="574" t="s">
        <v>509</v>
      </c>
      <c r="D777" s="575"/>
      <c r="E777" s="356"/>
      <c r="F777" s="357"/>
      <c r="G777" s="357"/>
      <c r="H777" s="358"/>
      <c r="I777" s="573"/>
      <c r="J777" s="573"/>
      <c r="K777" s="573"/>
      <c r="L777" s="573"/>
      <c r="M777" s="573"/>
      <c r="N777" s="573"/>
      <c r="O777" s="573"/>
      <c r="P777" s="573"/>
      <c r="Q777" s="573"/>
      <c r="R777" s="573"/>
    </row>
    <row r="778" spans="2:29" ht="18" customHeight="1" x14ac:dyDescent="0.4">
      <c r="C778" s="576"/>
      <c r="D778" s="577"/>
      <c r="E778" s="356"/>
      <c r="F778" s="357"/>
      <c r="G778" s="357"/>
      <c r="H778" s="358"/>
      <c r="I778" s="573"/>
      <c r="J778" s="573"/>
      <c r="K778" s="573"/>
      <c r="L778" s="573"/>
      <c r="M778" s="573"/>
      <c r="N778" s="573"/>
      <c r="O778" s="573"/>
      <c r="P778" s="573"/>
      <c r="Q778" s="573"/>
      <c r="R778" s="573"/>
    </row>
    <row r="779" spans="2:29" ht="18" customHeight="1" x14ac:dyDescent="0.4">
      <c r="C779" s="576"/>
      <c r="D779" s="577"/>
      <c r="E779" s="356"/>
      <c r="F779" s="357"/>
      <c r="G779" s="357"/>
      <c r="H779" s="358"/>
      <c r="I779" s="573"/>
      <c r="J779" s="573"/>
      <c r="K779" s="573"/>
      <c r="L779" s="573"/>
      <c r="M779" s="573"/>
      <c r="N779" s="573"/>
      <c r="O779" s="573"/>
      <c r="P779" s="573"/>
      <c r="Q779" s="573"/>
      <c r="R779" s="573"/>
    </row>
    <row r="780" spans="2:29" ht="18" customHeight="1" x14ac:dyDescent="0.4">
      <c r="C780" s="576"/>
      <c r="D780" s="577"/>
      <c r="E780" s="356"/>
      <c r="F780" s="357"/>
      <c r="G780" s="357"/>
      <c r="H780" s="358"/>
      <c r="I780" s="573"/>
      <c r="J780" s="573"/>
      <c r="K780" s="573"/>
      <c r="L780" s="573"/>
      <c r="M780" s="573"/>
      <c r="N780" s="573"/>
      <c r="O780" s="573"/>
      <c r="P780" s="573"/>
      <c r="Q780" s="573"/>
      <c r="R780" s="573"/>
    </row>
    <row r="781" spans="2:29" ht="18" customHeight="1" x14ac:dyDescent="0.4">
      <c r="C781" s="578"/>
      <c r="D781" s="579"/>
      <c r="E781" s="356"/>
      <c r="F781" s="357"/>
      <c r="G781" s="357"/>
      <c r="H781" s="358"/>
      <c r="I781" s="573"/>
      <c r="J781" s="573"/>
      <c r="K781" s="573"/>
      <c r="L781" s="573"/>
      <c r="M781" s="573"/>
      <c r="N781" s="573"/>
      <c r="O781" s="573"/>
      <c r="P781" s="573"/>
      <c r="Q781" s="573"/>
      <c r="R781" s="573"/>
    </row>
    <row r="782" spans="2:29" ht="18" customHeight="1" x14ac:dyDescent="0.4">
      <c r="C782" s="340" t="s">
        <v>8</v>
      </c>
      <c r="D782" s="341"/>
      <c r="E782" s="341"/>
      <c r="F782" s="341"/>
      <c r="G782" s="341"/>
      <c r="H782" s="342"/>
      <c r="I782" s="581">
        <f>SUM(I776:M781)</f>
        <v>0</v>
      </c>
      <c r="J782" s="582"/>
      <c r="K782" s="582"/>
      <c r="L782" s="582"/>
      <c r="M782" s="583"/>
      <c r="N782" s="581">
        <f>SUM(N776:R781)</f>
        <v>0</v>
      </c>
      <c r="O782" s="582"/>
      <c r="P782" s="582"/>
      <c r="Q782" s="582"/>
      <c r="R782" s="583"/>
    </row>
    <row r="784" spans="2:29" ht="18" customHeight="1" x14ac:dyDescent="0.4">
      <c r="C784" s="448" t="s">
        <v>497</v>
      </c>
      <c r="D784" s="448"/>
      <c r="E784" s="448"/>
      <c r="F784" s="448"/>
      <c r="G784" s="448"/>
      <c r="H784" s="448"/>
      <c r="I784" s="321"/>
      <c r="J784" s="321"/>
      <c r="K784" s="321"/>
      <c r="L784" s="321"/>
      <c r="M784" s="321"/>
      <c r="N784" s="321"/>
      <c r="O784" s="321"/>
      <c r="P784" s="321"/>
      <c r="Q784" s="321"/>
      <c r="R784" s="321"/>
      <c r="S784" s="321"/>
      <c r="T784" s="321"/>
      <c r="U784" s="321"/>
      <c r="V784" s="321"/>
      <c r="W784" s="321"/>
      <c r="X784" s="321"/>
      <c r="Y784" s="321"/>
      <c r="Z784" s="321"/>
      <c r="AA784" s="321"/>
      <c r="AB784" s="321"/>
      <c r="AC784" s="321"/>
    </row>
    <row r="785" spans="2:29" ht="18" customHeight="1" x14ac:dyDescent="0.4">
      <c r="C785" s="448"/>
      <c r="D785" s="448"/>
      <c r="E785" s="448"/>
      <c r="F785" s="448"/>
      <c r="G785" s="448"/>
      <c r="H785" s="448"/>
      <c r="I785" s="321"/>
      <c r="J785" s="321"/>
      <c r="K785" s="321"/>
      <c r="L785" s="321"/>
      <c r="M785" s="321"/>
      <c r="N785" s="321"/>
      <c r="O785" s="321"/>
      <c r="P785" s="321"/>
      <c r="Q785" s="321"/>
      <c r="R785" s="321"/>
      <c r="S785" s="321"/>
      <c r="T785" s="321"/>
      <c r="U785" s="321"/>
      <c r="V785" s="321"/>
      <c r="W785" s="321"/>
      <c r="X785" s="321"/>
      <c r="Y785" s="321"/>
      <c r="Z785" s="321"/>
      <c r="AA785" s="321"/>
      <c r="AB785" s="321"/>
      <c r="AC785" s="321"/>
    </row>
    <row r="786" spans="2:29" ht="18" customHeight="1" x14ac:dyDescent="0.4">
      <c r="C786" s="95" t="s">
        <v>498</v>
      </c>
      <c r="D786" s="91" t="s">
        <v>510</v>
      </c>
    </row>
    <row r="787" spans="2:29" ht="18" customHeight="1" x14ac:dyDescent="0.4">
      <c r="C787" s="95"/>
      <c r="D787" s="95"/>
    </row>
    <row r="788" spans="2:29" ht="18" customHeight="1" x14ac:dyDescent="0.4">
      <c r="C788" s="91" t="s">
        <v>500</v>
      </c>
    </row>
    <row r="789" spans="2:29" ht="18" customHeight="1" x14ac:dyDescent="0.4">
      <c r="C789" s="316" t="s">
        <v>172</v>
      </c>
      <c r="D789" s="316"/>
      <c r="E789" s="316"/>
      <c r="F789" s="316"/>
      <c r="G789" s="316"/>
      <c r="H789" s="316"/>
      <c r="I789" s="316" t="s">
        <v>488</v>
      </c>
      <c r="J789" s="316"/>
      <c r="K789" s="316"/>
      <c r="L789" s="316"/>
      <c r="M789" s="316"/>
      <c r="N789" s="316"/>
      <c r="O789" s="316"/>
      <c r="P789" s="316"/>
      <c r="Q789" s="316"/>
      <c r="R789" s="316"/>
      <c r="S789" s="316"/>
      <c r="T789" s="316"/>
      <c r="U789" s="316"/>
      <c r="V789" s="316"/>
      <c r="W789" s="316"/>
    </row>
    <row r="790" spans="2:29" ht="18" customHeight="1" x14ac:dyDescent="0.4">
      <c r="C790" s="316"/>
      <c r="D790" s="316"/>
      <c r="E790" s="316"/>
      <c r="F790" s="316"/>
      <c r="G790" s="316"/>
      <c r="H790" s="316"/>
      <c r="I790" s="316" t="s">
        <v>501</v>
      </c>
      <c r="J790" s="316"/>
      <c r="K790" s="316"/>
      <c r="L790" s="316"/>
      <c r="M790" s="316"/>
      <c r="N790" s="316" t="s">
        <v>502</v>
      </c>
      <c r="O790" s="316"/>
      <c r="P790" s="316"/>
      <c r="Q790" s="316"/>
      <c r="R790" s="316"/>
      <c r="S790" s="316" t="s">
        <v>511</v>
      </c>
      <c r="T790" s="316"/>
      <c r="U790" s="316"/>
      <c r="V790" s="316"/>
      <c r="W790" s="316"/>
    </row>
    <row r="791" spans="2:29" ht="18" customHeight="1" x14ac:dyDescent="0.4">
      <c r="C791" s="316" t="s">
        <v>490</v>
      </c>
      <c r="D791" s="316"/>
      <c r="E791" s="448">
        <f>N717</f>
        <v>0</v>
      </c>
      <c r="F791" s="448"/>
      <c r="G791" s="448"/>
      <c r="H791" s="448"/>
      <c r="I791" s="573"/>
      <c r="J791" s="573"/>
      <c r="K791" s="573"/>
      <c r="L791" s="573"/>
      <c r="M791" s="573"/>
      <c r="N791" s="573"/>
      <c r="O791" s="573"/>
      <c r="P791" s="573"/>
      <c r="Q791" s="573"/>
      <c r="R791" s="573"/>
      <c r="S791" s="573"/>
      <c r="T791" s="573"/>
      <c r="U791" s="573"/>
      <c r="V791" s="573"/>
      <c r="W791" s="573"/>
    </row>
    <row r="792" spans="2:29" ht="18" customHeight="1" x14ac:dyDescent="0.4">
      <c r="C792" s="574" t="s">
        <v>509</v>
      </c>
      <c r="D792" s="575"/>
      <c r="E792" s="356"/>
      <c r="F792" s="357"/>
      <c r="G792" s="357"/>
      <c r="H792" s="358"/>
      <c r="I792" s="573"/>
      <c r="J792" s="573"/>
      <c r="K792" s="573"/>
      <c r="L792" s="573"/>
      <c r="M792" s="573"/>
      <c r="N792" s="573"/>
      <c r="O792" s="573"/>
      <c r="P792" s="573"/>
      <c r="Q792" s="573"/>
      <c r="R792" s="573"/>
      <c r="S792" s="573"/>
      <c r="T792" s="573"/>
      <c r="U792" s="573"/>
      <c r="V792" s="573"/>
      <c r="W792" s="573"/>
    </row>
    <row r="793" spans="2:29" ht="18" customHeight="1" x14ac:dyDescent="0.4">
      <c r="C793" s="576"/>
      <c r="D793" s="577"/>
      <c r="E793" s="356"/>
      <c r="F793" s="357"/>
      <c r="G793" s="357"/>
      <c r="H793" s="358"/>
      <c r="I793" s="573"/>
      <c r="J793" s="573"/>
      <c r="K793" s="573"/>
      <c r="L793" s="573"/>
      <c r="M793" s="573"/>
      <c r="N793" s="573"/>
      <c r="O793" s="573"/>
      <c r="P793" s="573"/>
      <c r="Q793" s="573"/>
      <c r="R793" s="573"/>
      <c r="S793" s="573"/>
      <c r="T793" s="573"/>
      <c r="U793" s="573"/>
      <c r="V793" s="573"/>
      <c r="W793" s="573"/>
    </row>
    <row r="794" spans="2:29" ht="18" customHeight="1" x14ac:dyDescent="0.4">
      <c r="C794" s="576"/>
      <c r="D794" s="577"/>
      <c r="E794" s="356"/>
      <c r="F794" s="357"/>
      <c r="G794" s="357"/>
      <c r="H794" s="358"/>
      <c r="I794" s="573"/>
      <c r="J794" s="573"/>
      <c r="K794" s="573"/>
      <c r="L794" s="573"/>
      <c r="M794" s="573"/>
      <c r="N794" s="573"/>
      <c r="O794" s="573"/>
      <c r="P794" s="573"/>
      <c r="Q794" s="573"/>
      <c r="R794" s="573"/>
      <c r="S794" s="573"/>
      <c r="T794" s="573"/>
      <c r="U794" s="573"/>
      <c r="V794" s="573"/>
      <c r="W794" s="573"/>
    </row>
    <row r="795" spans="2:29" ht="18" customHeight="1" x14ac:dyDescent="0.4">
      <c r="C795" s="576"/>
      <c r="D795" s="577"/>
      <c r="E795" s="356"/>
      <c r="F795" s="357"/>
      <c r="G795" s="357"/>
      <c r="H795" s="358"/>
      <c r="I795" s="573"/>
      <c r="J795" s="573"/>
      <c r="K795" s="573"/>
      <c r="L795" s="573"/>
      <c r="M795" s="573"/>
      <c r="N795" s="573"/>
      <c r="O795" s="573"/>
      <c r="P795" s="573"/>
      <c r="Q795" s="573"/>
      <c r="R795" s="573"/>
      <c r="S795" s="573"/>
      <c r="T795" s="573"/>
      <c r="U795" s="573"/>
      <c r="V795" s="573"/>
      <c r="W795" s="573"/>
    </row>
    <row r="796" spans="2:29" ht="18" customHeight="1" x14ac:dyDescent="0.4">
      <c r="C796" s="578"/>
      <c r="D796" s="579"/>
      <c r="E796" s="356"/>
      <c r="F796" s="357"/>
      <c r="G796" s="357"/>
      <c r="H796" s="358"/>
      <c r="I796" s="573"/>
      <c r="J796" s="573"/>
      <c r="K796" s="573"/>
      <c r="L796" s="573"/>
      <c r="M796" s="573"/>
      <c r="N796" s="573"/>
      <c r="O796" s="573"/>
      <c r="P796" s="573"/>
      <c r="Q796" s="573"/>
      <c r="R796" s="573"/>
      <c r="S796" s="573"/>
      <c r="T796" s="573"/>
      <c r="U796" s="573"/>
      <c r="V796" s="573"/>
      <c r="W796" s="573"/>
    </row>
    <row r="797" spans="2:29" ht="18" customHeight="1" x14ac:dyDescent="0.4">
      <c r="C797" s="340" t="s">
        <v>8</v>
      </c>
      <c r="D797" s="341"/>
      <c r="E797" s="341"/>
      <c r="F797" s="341"/>
      <c r="G797" s="341"/>
      <c r="H797" s="342"/>
      <c r="I797" s="555">
        <f>SUM(I791:M796)</f>
        <v>0</v>
      </c>
      <c r="J797" s="555"/>
      <c r="K797" s="555"/>
      <c r="L797" s="555"/>
      <c r="M797" s="555"/>
      <c r="N797" s="555">
        <f>SUM(N791:R796)</f>
        <v>0</v>
      </c>
      <c r="O797" s="555"/>
      <c r="P797" s="555"/>
      <c r="Q797" s="555"/>
      <c r="R797" s="555"/>
      <c r="S797" s="555">
        <f>SUM(S791:W796)</f>
        <v>0</v>
      </c>
      <c r="T797" s="555"/>
      <c r="U797" s="555"/>
      <c r="V797" s="555"/>
      <c r="W797" s="555"/>
    </row>
    <row r="798" spans="2:29" ht="18" customHeight="1" x14ac:dyDescent="0.4">
      <c r="C798" s="316" t="s">
        <v>504</v>
      </c>
      <c r="D798" s="316"/>
      <c r="E798" s="316"/>
      <c r="F798" s="316"/>
      <c r="G798" s="316"/>
      <c r="H798" s="316"/>
      <c r="I798" s="584" t="str">
        <f>IF(ISBLANK(I791),"",(I791-I776)/(N776-I776))</f>
        <v/>
      </c>
      <c r="J798" s="585"/>
      <c r="K798" s="585"/>
      <c r="L798" s="585"/>
      <c r="M798" s="586"/>
      <c r="N798" s="584" t="str">
        <f>IF(ISBLANK(N791),"",(N791-I776)/(N776-I776))</f>
        <v/>
      </c>
      <c r="O798" s="585"/>
      <c r="P798" s="585"/>
      <c r="Q798" s="585"/>
      <c r="R798" s="586"/>
      <c r="S798" s="584" t="str">
        <f>IF(ISBLANK(S791),"",(S791-I776)/(N776-I776))</f>
        <v/>
      </c>
      <c r="T798" s="585"/>
      <c r="U798" s="585"/>
      <c r="V798" s="585"/>
      <c r="W798" s="586"/>
    </row>
    <row r="800" spans="2:29" ht="18" customHeight="1" x14ac:dyDescent="0.4">
      <c r="B800" s="95" t="s">
        <v>432</v>
      </c>
      <c r="C800" s="91" t="s">
        <v>512</v>
      </c>
    </row>
    <row r="801" spans="1:38" ht="9" customHeight="1" x14ac:dyDescent="0.4"/>
    <row r="802" spans="1:38" ht="18" customHeight="1" x14ac:dyDescent="0.4">
      <c r="A802" s="8" t="s">
        <v>478</v>
      </c>
      <c r="AL802" s="97">
        <v>10</v>
      </c>
    </row>
    <row r="803" spans="1:38" ht="8.25" customHeight="1" x14ac:dyDescent="0.4"/>
    <row r="804" spans="1:38" ht="18" customHeight="1" x14ac:dyDescent="0.4">
      <c r="B804" s="542" t="str">
        <f>$B$3</f>
        <v>ステップアップ計画書（ステップアップ実施状況報告書兼事業評価報告書）</v>
      </c>
      <c r="C804" s="542"/>
      <c r="D804" s="542"/>
      <c r="E804" s="542"/>
      <c r="F804" s="542"/>
      <c r="G804" s="542"/>
      <c r="H804" s="542"/>
      <c r="I804" s="542"/>
      <c r="J804" s="542"/>
      <c r="K804" s="542"/>
      <c r="L804" s="542"/>
      <c r="M804" s="542"/>
      <c r="N804" s="542"/>
      <c r="O804" s="542"/>
      <c r="P804" s="542"/>
      <c r="Q804" s="542"/>
      <c r="R804" s="542"/>
      <c r="S804" s="542"/>
      <c r="T804" s="542"/>
    </row>
    <row r="806" spans="1:38" ht="18" customHeight="1" x14ac:dyDescent="0.4">
      <c r="C806" s="316" t="s">
        <v>480</v>
      </c>
      <c r="D806" s="316"/>
      <c r="E806" s="316"/>
      <c r="F806" s="449" t="str">
        <f>'別紙B-1　総括表'!D36</f>
        <v/>
      </c>
      <c r="G806" s="449"/>
      <c r="H806" s="449"/>
      <c r="I806" s="449"/>
      <c r="J806" s="449"/>
      <c r="L806" s="316" t="s">
        <v>481</v>
      </c>
      <c r="M806" s="316"/>
      <c r="N806" s="543">
        <f>'別紙B-1　総括表'!$V$9</f>
        <v>0</v>
      </c>
      <c r="O806" s="543"/>
      <c r="P806" s="543"/>
      <c r="Q806" s="543"/>
    </row>
    <row r="808" spans="1:38" ht="18" customHeight="1" x14ac:dyDescent="0.4">
      <c r="B808" s="91" t="s">
        <v>482</v>
      </c>
    </row>
    <row r="809" spans="1:38" ht="12.75" customHeight="1" x14ac:dyDescent="0.4"/>
    <row r="810" spans="1:38" ht="18" customHeight="1" x14ac:dyDescent="0.4">
      <c r="C810" s="91" t="s">
        <v>483</v>
      </c>
    </row>
    <row r="811" spans="1:38" ht="18" customHeight="1" x14ac:dyDescent="0.4">
      <c r="C811" s="316" t="s">
        <v>172</v>
      </c>
      <c r="D811" s="316"/>
      <c r="E811" s="316"/>
      <c r="F811" s="316"/>
      <c r="G811" s="316"/>
      <c r="H811" s="316"/>
      <c r="I811" s="321" t="s">
        <v>484</v>
      </c>
      <c r="J811" s="321"/>
      <c r="K811" s="321"/>
      <c r="L811" s="321"/>
      <c r="M811" s="321"/>
      <c r="N811" s="321"/>
      <c r="O811" s="321"/>
      <c r="P811" s="321" t="s">
        <v>485</v>
      </c>
      <c r="Q811" s="321"/>
      <c r="R811" s="321"/>
      <c r="S811" s="321"/>
      <c r="T811" s="321"/>
      <c r="U811" s="321"/>
      <c r="V811" s="321"/>
      <c r="W811" s="321" t="s">
        <v>486</v>
      </c>
      <c r="X811" s="321"/>
      <c r="Y811" s="321"/>
      <c r="Z811" s="321"/>
      <c r="AA811" s="321"/>
      <c r="AB811" s="321"/>
      <c r="AC811" s="321"/>
      <c r="AD811" s="316" t="s">
        <v>487</v>
      </c>
      <c r="AE811" s="316"/>
      <c r="AF811" s="316"/>
      <c r="AG811" s="316"/>
      <c r="AH811" s="316"/>
      <c r="AI811" s="316"/>
      <c r="AJ811" s="316"/>
    </row>
    <row r="812" spans="1:38" ht="18" customHeight="1" x14ac:dyDescent="0.4">
      <c r="C812" s="316"/>
      <c r="D812" s="316"/>
      <c r="E812" s="316"/>
      <c r="F812" s="316"/>
      <c r="G812" s="316"/>
      <c r="H812" s="316"/>
      <c r="I812" s="329" t="s">
        <v>488</v>
      </c>
      <c r="J812" s="329"/>
      <c r="K812" s="329"/>
      <c r="L812" s="329" t="s">
        <v>489</v>
      </c>
      <c r="M812" s="329"/>
      <c r="N812" s="329"/>
      <c r="O812" s="329"/>
      <c r="P812" s="329" t="s">
        <v>488</v>
      </c>
      <c r="Q812" s="329"/>
      <c r="R812" s="329"/>
      <c r="S812" s="329" t="s">
        <v>489</v>
      </c>
      <c r="T812" s="329"/>
      <c r="U812" s="329"/>
      <c r="V812" s="329"/>
      <c r="W812" s="329" t="s">
        <v>488</v>
      </c>
      <c r="X812" s="329"/>
      <c r="Y812" s="329"/>
      <c r="Z812" s="329" t="s">
        <v>489</v>
      </c>
      <c r="AA812" s="329"/>
      <c r="AB812" s="329"/>
      <c r="AC812" s="329"/>
      <c r="AD812" s="329" t="s">
        <v>488</v>
      </c>
      <c r="AE812" s="329"/>
      <c r="AF812" s="329"/>
      <c r="AG812" s="329" t="s">
        <v>489</v>
      </c>
      <c r="AH812" s="329"/>
      <c r="AI812" s="329"/>
      <c r="AJ812" s="329"/>
    </row>
    <row r="813" spans="1:38" ht="18" customHeight="1" x14ac:dyDescent="0.4">
      <c r="C813" s="316" t="s">
        <v>490</v>
      </c>
      <c r="D813" s="316"/>
      <c r="E813" s="448">
        <f>N806</f>
        <v>0</v>
      </c>
      <c r="F813" s="448"/>
      <c r="G813" s="448"/>
      <c r="H813" s="448"/>
      <c r="I813" s="544"/>
      <c r="J813" s="544"/>
      <c r="K813" s="544"/>
      <c r="L813" s="544"/>
      <c r="M813" s="544"/>
      <c r="N813" s="544"/>
      <c r="O813" s="544"/>
      <c r="P813" s="544"/>
      <c r="Q813" s="544"/>
      <c r="R813" s="544"/>
      <c r="S813" s="544"/>
      <c r="T813" s="544"/>
      <c r="U813" s="544"/>
      <c r="V813" s="544"/>
      <c r="W813" s="544"/>
      <c r="X813" s="544"/>
      <c r="Y813" s="544"/>
      <c r="Z813" s="544"/>
      <c r="AA813" s="544"/>
      <c r="AB813" s="544"/>
      <c r="AC813" s="544"/>
      <c r="AD813" s="545" t="str">
        <f>IF(ISBLANK(I813),"",AVERAGE(I813,P813,W813))</f>
        <v/>
      </c>
      <c r="AE813" s="545"/>
      <c r="AF813" s="545"/>
      <c r="AG813" s="545" t="str">
        <f>IF(ISBLANK(L813),"",AVERAGE(L813,S813,Z813))</f>
        <v/>
      </c>
      <c r="AH813" s="545"/>
      <c r="AI813" s="545"/>
      <c r="AJ813" s="545"/>
    </row>
    <row r="814" spans="1:38" ht="18" customHeight="1" x14ac:dyDescent="0.4">
      <c r="C814" s="448" t="s">
        <v>491</v>
      </c>
      <c r="D814" s="448"/>
      <c r="E814" s="356"/>
      <c r="F814" s="357"/>
      <c r="G814" s="357"/>
      <c r="H814" s="358"/>
      <c r="I814" s="544"/>
      <c r="J814" s="544"/>
      <c r="K814" s="544"/>
      <c r="L814" s="544"/>
      <c r="M814" s="544"/>
      <c r="N814" s="544"/>
      <c r="O814" s="544"/>
      <c r="P814" s="544"/>
      <c r="Q814" s="544"/>
      <c r="R814" s="544"/>
      <c r="S814" s="544"/>
      <c r="T814" s="544"/>
      <c r="U814" s="544"/>
      <c r="V814" s="544"/>
      <c r="W814" s="544"/>
      <c r="X814" s="544"/>
      <c r="Y814" s="544"/>
      <c r="Z814" s="544"/>
      <c r="AA814" s="544"/>
      <c r="AB814" s="544"/>
      <c r="AC814" s="544"/>
      <c r="AD814" s="545" t="str">
        <f>IF(ISBLANK(I814),"",AVERAGE(I814,P814,W814))</f>
        <v/>
      </c>
      <c r="AE814" s="545"/>
      <c r="AF814" s="545"/>
      <c r="AG814" s="545" t="str">
        <f>IF(ISBLANK(L814),"",AVERAGE(L814,S814,Z814))</f>
        <v/>
      </c>
      <c r="AH814" s="545"/>
      <c r="AI814" s="545"/>
      <c r="AJ814" s="545"/>
    </row>
    <row r="815" spans="1:38" ht="18" customHeight="1" x14ac:dyDescent="0.4">
      <c r="C815" s="448"/>
      <c r="D815" s="448"/>
      <c r="E815" s="356"/>
      <c r="F815" s="357"/>
      <c r="G815" s="357"/>
      <c r="H815" s="358"/>
      <c r="I815" s="544"/>
      <c r="J815" s="544"/>
      <c r="K815" s="544"/>
      <c r="L815" s="544"/>
      <c r="M815" s="544"/>
      <c r="N815" s="544"/>
      <c r="O815" s="544"/>
      <c r="P815" s="544"/>
      <c r="Q815" s="544"/>
      <c r="R815" s="544"/>
      <c r="S815" s="544"/>
      <c r="T815" s="544"/>
      <c r="U815" s="544"/>
      <c r="V815" s="544"/>
      <c r="W815" s="544"/>
      <c r="X815" s="544"/>
      <c r="Y815" s="544"/>
      <c r="Z815" s="544"/>
      <c r="AA815" s="544"/>
      <c r="AB815" s="544"/>
      <c r="AC815" s="544"/>
      <c r="AD815" s="545" t="str">
        <f t="shared" ref="AD815:AD820" si="106">IF(ISBLANK(I815),"",AVERAGE(I815,P815,W815))</f>
        <v/>
      </c>
      <c r="AE815" s="545"/>
      <c r="AF815" s="545"/>
      <c r="AG815" s="545" t="str">
        <f t="shared" ref="AG815:AG816" si="107">IF(ISBLANK(L815),"",AVERAGE(L815,S815,Z815))</f>
        <v/>
      </c>
      <c r="AH815" s="545"/>
      <c r="AI815" s="545"/>
      <c r="AJ815" s="545"/>
    </row>
    <row r="816" spans="1:38" ht="18" customHeight="1" x14ac:dyDescent="0.4">
      <c r="C816" s="448"/>
      <c r="D816" s="448"/>
      <c r="E816" s="356"/>
      <c r="F816" s="357"/>
      <c r="G816" s="357"/>
      <c r="H816" s="358"/>
      <c r="I816" s="544"/>
      <c r="J816" s="544"/>
      <c r="K816" s="544"/>
      <c r="L816" s="544"/>
      <c r="M816" s="544"/>
      <c r="N816" s="544"/>
      <c r="O816" s="544"/>
      <c r="P816" s="544"/>
      <c r="Q816" s="544"/>
      <c r="R816" s="544"/>
      <c r="S816" s="544"/>
      <c r="T816" s="544"/>
      <c r="U816" s="544"/>
      <c r="V816" s="544"/>
      <c r="W816" s="544"/>
      <c r="X816" s="544"/>
      <c r="Y816" s="544"/>
      <c r="Z816" s="544"/>
      <c r="AA816" s="544"/>
      <c r="AB816" s="544"/>
      <c r="AC816" s="544"/>
      <c r="AD816" s="545" t="str">
        <f t="shared" si="106"/>
        <v/>
      </c>
      <c r="AE816" s="545"/>
      <c r="AF816" s="545"/>
      <c r="AG816" s="545" t="str">
        <f t="shared" si="107"/>
        <v/>
      </c>
      <c r="AH816" s="545"/>
      <c r="AI816" s="545"/>
      <c r="AJ816" s="545"/>
    </row>
    <row r="817" spans="3:36" ht="18" customHeight="1" x14ac:dyDescent="0.4">
      <c r="C817" s="448"/>
      <c r="D817" s="448"/>
      <c r="E817" s="356"/>
      <c r="F817" s="357"/>
      <c r="G817" s="357"/>
      <c r="H817" s="358"/>
      <c r="I817" s="544"/>
      <c r="J817" s="544"/>
      <c r="K817" s="544"/>
      <c r="L817" s="544"/>
      <c r="M817" s="544"/>
      <c r="N817" s="544"/>
      <c r="O817" s="544"/>
      <c r="P817" s="544"/>
      <c r="Q817" s="544"/>
      <c r="R817" s="544"/>
      <c r="S817" s="544"/>
      <c r="T817" s="544"/>
      <c r="U817" s="544"/>
      <c r="V817" s="544"/>
      <c r="W817" s="544"/>
      <c r="X817" s="544"/>
      <c r="Y817" s="544"/>
      <c r="Z817" s="544"/>
      <c r="AA817" s="544"/>
      <c r="AB817" s="544"/>
      <c r="AC817" s="544"/>
      <c r="AD817" s="545" t="str">
        <f t="shared" si="106"/>
        <v/>
      </c>
      <c r="AE817" s="545"/>
      <c r="AF817" s="545"/>
      <c r="AG817" s="545" t="str">
        <f>IF(ISBLANK(L817),"",AVERAGE(L817,S817,Z817))</f>
        <v/>
      </c>
      <c r="AH817" s="545"/>
      <c r="AI817" s="545"/>
      <c r="AJ817" s="545"/>
    </row>
    <row r="818" spans="3:36" ht="18" customHeight="1" x14ac:dyDescent="0.4">
      <c r="C818" s="448"/>
      <c r="D818" s="448"/>
      <c r="E818" s="356"/>
      <c r="F818" s="357"/>
      <c r="G818" s="357"/>
      <c r="H818" s="358"/>
      <c r="I818" s="544"/>
      <c r="J818" s="544"/>
      <c r="K818" s="544"/>
      <c r="L818" s="544"/>
      <c r="M818" s="544"/>
      <c r="N818" s="544"/>
      <c r="O818" s="544"/>
      <c r="P818" s="544"/>
      <c r="Q818" s="544"/>
      <c r="R818" s="544"/>
      <c r="S818" s="544"/>
      <c r="T818" s="544"/>
      <c r="U818" s="544"/>
      <c r="V818" s="544"/>
      <c r="W818" s="544"/>
      <c r="X818" s="544"/>
      <c r="Y818" s="544"/>
      <c r="Z818" s="544"/>
      <c r="AA818" s="544"/>
      <c r="AB818" s="544"/>
      <c r="AC818" s="544"/>
      <c r="AD818" s="545" t="str">
        <f t="shared" si="106"/>
        <v/>
      </c>
      <c r="AE818" s="545"/>
      <c r="AF818" s="545"/>
      <c r="AG818" s="545" t="str">
        <f t="shared" ref="AG818:AG820" si="108">IF(ISBLANK(L818),"",AVERAGE(L818,S818,Z818))</f>
        <v/>
      </c>
      <c r="AH818" s="545"/>
      <c r="AI818" s="545"/>
      <c r="AJ818" s="545"/>
    </row>
    <row r="819" spans="3:36" ht="18" customHeight="1" x14ac:dyDescent="0.4">
      <c r="C819" s="448"/>
      <c r="D819" s="448"/>
      <c r="E819" s="356"/>
      <c r="F819" s="357"/>
      <c r="G819" s="357"/>
      <c r="H819" s="358"/>
      <c r="I819" s="544"/>
      <c r="J819" s="544"/>
      <c r="K819" s="544"/>
      <c r="L819" s="544"/>
      <c r="M819" s="544"/>
      <c r="N819" s="544"/>
      <c r="O819" s="544"/>
      <c r="P819" s="544"/>
      <c r="Q819" s="544"/>
      <c r="R819" s="544"/>
      <c r="S819" s="544"/>
      <c r="T819" s="544"/>
      <c r="U819" s="544"/>
      <c r="V819" s="544"/>
      <c r="W819" s="544"/>
      <c r="X819" s="544"/>
      <c r="Y819" s="544"/>
      <c r="Z819" s="544"/>
      <c r="AA819" s="544"/>
      <c r="AB819" s="544"/>
      <c r="AC819" s="544"/>
      <c r="AD819" s="545" t="str">
        <f t="shared" si="106"/>
        <v/>
      </c>
      <c r="AE819" s="545"/>
      <c r="AF819" s="545"/>
      <c r="AG819" s="545" t="str">
        <f t="shared" si="108"/>
        <v/>
      </c>
      <c r="AH819" s="545"/>
      <c r="AI819" s="545"/>
      <c r="AJ819" s="545"/>
    </row>
    <row r="820" spans="3:36" ht="18" customHeight="1" x14ac:dyDescent="0.4">
      <c r="C820" s="448"/>
      <c r="D820" s="448"/>
      <c r="E820" s="356"/>
      <c r="F820" s="357"/>
      <c r="G820" s="357"/>
      <c r="H820" s="358"/>
      <c r="I820" s="544"/>
      <c r="J820" s="544"/>
      <c r="K820" s="544"/>
      <c r="L820" s="544"/>
      <c r="M820" s="544"/>
      <c r="N820" s="544"/>
      <c r="O820" s="544"/>
      <c r="P820" s="544"/>
      <c r="Q820" s="544"/>
      <c r="R820" s="544"/>
      <c r="S820" s="544"/>
      <c r="T820" s="544"/>
      <c r="U820" s="544"/>
      <c r="V820" s="544"/>
      <c r="W820" s="544"/>
      <c r="X820" s="544"/>
      <c r="Y820" s="544"/>
      <c r="Z820" s="544"/>
      <c r="AA820" s="544"/>
      <c r="AB820" s="544"/>
      <c r="AC820" s="544"/>
      <c r="AD820" s="545" t="str">
        <f t="shared" si="106"/>
        <v/>
      </c>
      <c r="AE820" s="545"/>
      <c r="AF820" s="545"/>
      <c r="AG820" s="545" t="str">
        <f t="shared" si="108"/>
        <v/>
      </c>
      <c r="AH820" s="545"/>
      <c r="AI820" s="545"/>
      <c r="AJ820" s="545"/>
    </row>
    <row r="821" spans="3:36" ht="18" customHeight="1" x14ac:dyDescent="0.4">
      <c r="C821" s="340" t="s">
        <v>8</v>
      </c>
      <c r="D821" s="341"/>
      <c r="E821" s="341"/>
      <c r="F821" s="341"/>
      <c r="G821" s="341"/>
      <c r="H821" s="342"/>
      <c r="I821" s="555">
        <f>SUM(I813:K820)</f>
        <v>0</v>
      </c>
      <c r="J821" s="555"/>
      <c r="K821" s="555"/>
      <c r="L821" s="555">
        <f>SUM(L813:O820)</f>
        <v>0</v>
      </c>
      <c r="M821" s="555"/>
      <c r="N821" s="555"/>
      <c r="O821" s="555"/>
      <c r="P821" s="555">
        <f>SUM(P813:R820)</f>
        <v>0</v>
      </c>
      <c r="Q821" s="555"/>
      <c r="R821" s="555"/>
      <c r="S821" s="555">
        <f>SUM(S813:V820)</f>
        <v>0</v>
      </c>
      <c r="T821" s="555"/>
      <c r="U821" s="555"/>
      <c r="V821" s="555"/>
      <c r="W821" s="555">
        <f>SUM(W813:Y820)</f>
        <v>0</v>
      </c>
      <c r="X821" s="555"/>
      <c r="Y821" s="555"/>
      <c r="Z821" s="555">
        <f>SUM(Z813:AC820)</f>
        <v>0</v>
      </c>
      <c r="AA821" s="555"/>
      <c r="AB821" s="555"/>
      <c r="AC821" s="555"/>
      <c r="AD821" s="555">
        <f>SUM(AD813:AF820)</f>
        <v>0</v>
      </c>
      <c r="AE821" s="555"/>
      <c r="AF821" s="555"/>
      <c r="AG821" s="555">
        <f>SUM(AG813:AJ820)</f>
        <v>0</v>
      </c>
      <c r="AH821" s="555"/>
      <c r="AI821" s="555"/>
      <c r="AJ821" s="555"/>
    </row>
    <row r="822" spans="3:36" ht="18" hidden="1" customHeight="1" x14ac:dyDescent="0.4">
      <c r="AD822" s="556" t="s">
        <v>492</v>
      </c>
      <c r="AE822" s="557"/>
      <c r="AF822" s="557"/>
      <c r="AG822" s="560" t="str">
        <f>IF(ISBLANK(L813),"",IF(AG821&gt;=100000000,"佐賀さいこうモデル",IF(AG821&gt;=40000000,"発展モデル","標準モデル")))</f>
        <v/>
      </c>
      <c r="AH822" s="560"/>
      <c r="AI822" s="560"/>
      <c r="AJ822" s="561"/>
    </row>
    <row r="823" spans="3:36" ht="18" hidden="1" customHeight="1" x14ac:dyDescent="0.4">
      <c r="AD823" s="558"/>
      <c r="AE823" s="559"/>
      <c r="AF823" s="559"/>
      <c r="AG823" s="562"/>
      <c r="AH823" s="562"/>
      <c r="AI823" s="562"/>
      <c r="AJ823" s="563"/>
    </row>
    <row r="824" spans="3:36" ht="12" customHeight="1" x14ac:dyDescent="0.4"/>
    <row r="825" spans="3:36" ht="18" customHeight="1" x14ac:dyDescent="0.4">
      <c r="C825" s="91" t="s">
        <v>493</v>
      </c>
    </row>
    <row r="826" spans="3:36" ht="18" customHeight="1" x14ac:dyDescent="0.4">
      <c r="C826" s="316" t="s">
        <v>172</v>
      </c>
      <c r="D826" s="316"/>
      <c r="E826" s="316"/>
      <c r="F826" s="316"/>
      <c r="G826" s="316"/>
      <c r="H826" s="316"/>
      <c r="I826" s="316" t="s">
        <v>494</v>
      </c>
      <c r="J826" s="316"/>
      <c r="K826" s="316"/>
      <c r="L826" s="316"/>
      <c r="M826" s="316"/>
      <c r="N826" s="316"/>
      <c r="O826" s="316"/>
      <c r="P826" s="316" t="s">
        <v>495</v>
      </c>
      <c r="Q826" s="316"/>
      <c r="R826" s="316"/>
      <c r="S826" s="316"/>
      <c r="T826" s="316"/>
      <c r="U826" s="316"/>
      <c r="V826" s="316"/>
    </row>
    <row r="827" spans="3:36" ht="18" customHeight="1" x14ac:dyDescent="0.4">
      <c r="C827" s="316"/>
      <c r="D827" s="316"/>
      <c r="E827" s="316"/>
      <c r="F827" s="316"/>
      <c r="G827" s="316"/>
      <c r="H827" s="316"/>
      <c r="I827" s="329" t="s">
        <v>488</v>
      </c>
      <c r="J827" s="329"/>
      <c r="K827" s="329"/>
      <c r="L827" s="329" t="s">
        <v>489</v>
      </c>
      <c r="M827" s="329"/>
      <c r="N827" s="329"/>
      <c r="O827" s="329"/>
      <c r="P827" s="329" t="s">
        <v>488</v>
      </c>
      <c r="Q827" s="329"/>
      <c r="R827" s="329"/>
      <c r="S827" s="329" t="s">
        <v>489</v>
      </c>
      <c r="T827" s="329"/>
      <c r="U827" s="329"/>
      <c r="V827" s="329"/>
    </row>
    <row r="828" spans="3:36" ht="18" customHeight="1" x14ac:dyDescent="0.4">
      <c r="C828" s="316" t="s">
        <v>490</v>
      </c>
      <c r="D828" s="316"/>
      <c r="E828" s="546">
        <f>N806</f>
        <v>0</v>
      </c>
      <c r="F828" s="547"/>
      <c r="G828" s="547"/>
      <c r="H828" s="548"/>
      <c r="I828" s="549">
        <f t="shared" ref="I828:I835" si="109">W813</f>
        <v>0</v>
      </c>
      <c r="J828" s="550"/>
      <c r="K828" s="551"/>
      <c r="L828" s="552" t="str">
        <f t="shared" ref="L828:L835" si="110">AG813</f>
        <v/>
      </c>
      <c r="M828" s="552"/>
      <c r="N828" s="552"/>
      <c r="O828" s="552"/>
      <c r="P828" s="553"/>
      <c r="Q828" s="553"/>
      <c r="R828" s="553"/>
      <c r="S828" s="554" t="str">
        <f t="shared" ref="S828:S832" si="111">IF(ISBLANK(P828),"",L828/I828*P828)</f>
        <v/>
      </c>
      <c r="T828" s="554"/>
      <c r="U828" s="554"/>
      <c r="V828" s="554"/>
    </row>
    <row r="829" spans="3:36" ht="18" customHeight="1" x14ac:dyDescent="0.4">
      <c r="C829" s="448" t="s">
        <v>491</v>
      </c>
      <c r="D829" s="448"/>
      <c r="E829" s="546">
        <f t="shared" ref="E829:E835" si="112">E814</f>
        <v>0</v>
      </c>
      <c r="F829" s="547"/>
      <c r="G829" s="547"/>
      <c r="H829" s="548"/>
      <c r="I829" s="549">
        <f t="shared" si="109"/>
        <v>0</v>
      </c>
      <c r="J829" s="550"/>
      <c r="K829" s="551"/>
      <c r="L829" s="552" t="str">
        <f t="shared" si="110"/>
        <v/>
      </c>
      <c r="M829" s="552"/>
      <c r="N829" s="552"/>
      <c r="O829" s="552"/>
      <c r="P829" s="564"/>
      <c r="Q829" s="564"/>
      <c r="R829" s="564"/>
      <c r="S829" s="554" t="str">
        <f t="shared" si="111"/>
        <v/>
      </c>
      <c r="T829" s="554"/>
      <c r="U829" s="554"/>
      <c r="V829" s="554"/>
    </row>
    <row r="830" spans="3:36" ht="18" customHeight="1" x14ac:dyDescent="0.4">
      <c r="C830" s="448"/>
      <c r="D830" s="448"/>
      <c r="E830" s="546">
        <f t="shared" si="112"/>
        <v>0</v>
      </c>
      <c r="F830" s="547"/>
      <c r="G830" s="547"/>
      <c r="H830" s="548"/>
      <c r="I830" s="549">
        <f t="shared" si="109"/>
        <v>0</v>
      </c>
      <c r="J830" s="550"/>
      <c r="K830" s="551"/>
      <c r="L830" s="552" t="str">
        <f t="shared" si="110"/>
        <v/>
      </c>
      <c r="M830" s="552"/>
      <c r="N830" s="552"/>
      <c r="O830" s="552"/>
      <c r="P830" s="564"/>
      <c r="Q830" s="564"/>
      <c r="R830" s="564"/>
      <c r="S830" s="554" t="str">
        <f t="shared" si="111"/>
        <v/>
      </c>
      <c r="T830" s="554"/>
      <c r="U830" s="554"/>
      <c r="V830" s="554"/>
    </row>
    <row r="831" spans="3:36" ht="18" customHeight="1" x14ac:dyDescent="0.4">
      <c r="C831" s="448"/>
      <c r="D831" s="448"/>
      <c r="E831" s="546">
        <f t="shared" si="112"/>
        <v>0</v>
      </c>
      <c r="F831" s="547"/>
      <c r="G831" s="547"/>
      <c r="H831" s="548"/>
      <c r="I831" s="549">
        <f t="shared" si="109"/>
        <v>0</v>
      </c>
      <c r="J831" s="550"/>
      <c r="K831" s="551"/>
      <c r="L831" s="552" t="str">
        <f t="shared" si="110"/>
        <v/>
      </c>
      <c r="M831" s="552"/>
      <c r="N831" s="552"/>
      <c r="O831" s="552"/>
      <c r="P831" s="564"/>
      <c r="Q831" s="564"/>
      <c r="R831" s="564"/>
      <c r="S831" s="554" t="str">
        <f t="shared" si="111"/>
        <v/>
      </c>
      <c r="T831" s="554"/>
      <c r="U831" s="554"/>
      <c r="V831" s="554"/>
    </row>
    <row r="832" spans="3:36" ht="18" customHeight="1" x14ac:dyDescent="0.4">
      <c r="C832" s="448"/>
      <c r="D832" s="448"/>
      <c r="E832" s="546">
        <f t="shared" si="112"/>
        <v>0</v>
      </c>
      <c r="F832" s="547"/>
      <c r="G832" s="547"/>
      <c r="H832" s="548"/>
      <c r="I832" s="549">
        <f t="shared" si="109"/>
        <v>0</v>
      </c>
      <c r="J832" s="550"/>
      <c r="K832" s="551"/>
      <c r="L832" s="552" t="str">
        <f t="shared" si="110"/>
        <v/>
      </c>
      <c r="M832" s="552"/>
      <c r="N832" s="552"/>
      <c r="O832" s="552"/>
      <c r="P832" s="564"/>
      <c r="Q832" s="564"/>
      <c r="R832" s="564"/>
      <c r="S832" s="554" t="str">
        <f t="shared" si="111"/>
        <v/>
      </c>
      <c r="T832" s="554"/>
      <c r="U832" s="554"/>
      <c r="V832" s="554"/>
    </row>
    <row r="833" spans="3:29" ht="18" customHeight="1" x14ac:dyDescent="0.4">
      <c r="C833" s="448"/>
      <c r="D833" s="448"/>
      <c r="E833" s="546">
        <f t="shared" si="112"/>
        <v>0</v>
      </c>
      <c r="F833" s="547"/>
      <c r="G833" s="547"/>
      <c r="H833" s="548"/>
      <c r="I833" s="549">
        <f t="shared" si="109"/>
        <v>0</v>
      </c>
      <c r="J833" s="550"/>
      <c r="K833" s="551"/>
      <c r="L833" s="552" t="str">
        <f t="shared" si="110"/>
        <v/>
      </c>
      <c r="M833" s="552"/>
      <c r="N833" s="552"/>
      <c r="O833" s="552"/>
      <c r="P833" s="564"/>
      <c r="Q833" s="564"/>
      <c r="R833" s="564"/>
      <c r="S833" s="554" t="str">
        <f>IF(ISBLANK(P833),"",L833/I833*P833)</f>
        <v/>
      </c>
      <c r="T833" s="554"/>
      <c r="U833" s="554"/>
      <c r="V833" s="554"/>
    </row>
    <row r="834" spans="3:29" ht="18" customHeight="1" x14ac:dyDescent="0.4">
      <c r="C834" s="448"/>
      <c r="D834" s="448"/>
      <c r="E834" s="546">
        <f t="shared" si="112"/>
        <v>0</v>
      </c>
      <c r="F834" s="547"/>
      <c r="G834" s="547"/>
      <c r="H834" s="548"/>
      <c r="I834" s="549">
        <f t="shared" si="109"/>
        <v>0</v>
      </c>
      <c r="J834" s="550"/>
      <c r="K834" s="551"/>
      <c r="L834" s="552" t="str">
        <f t="shared" si="110"/>
        <v/>
      </c>
      <c r="M834" s="552"/>
      <c r="N834" s="552"/>
      <c r="O834" s="552"/>
      <c r="P834" s="564"/>
      <c r="Q834" s="564"/>
      <c r="R834" s="564"/>
      <c r="S834" s="554" t="str">
        <f t="shared" ref="S834:S835" si="113">IF(ISBLANK(P834),"",L834/I834*P834)</f>
        <v/>
      </c>
      <c r="T834" s="554"/>
      <c r="U834" s="554"/>
      <c r="V834" s="554"/>
    </row>
    <row r="835" spans="3:29" ht="18" customHeight="1" x14ac:dyDescent="0.4">
      <c r="C835" s="448"/>
      <c r="D835" s="448"/>
      <c r="E835" s="546">
        <f t="shared" si="112"/>
        <v>0</v>
      </c>
      <c r="F835" s="547"/>
      <c r="G835" s="547"/>
      <c r="H835" s="548"/>
      <c r="I835" s="549">
        <f t="shared" si="109"/>
        <v>0</v>
      </c>
      <c r="J835" s="550"/>
      <c r="K835" s="551"/>
      <c r="L835" s="552" t="str">
        <f t="shared" si="110"/>
        <v/>
      </c>
      <c r="M835" s="552"/>
      <c r="N835" s="552"/>
      <c r="O835" s="552"/>
      <c r="P835" s="564"/>
      <c r="Q835" s="564"/>
      <c r="R835" s="564"/>
      <c r="S835" s="554" t="str">
        <f t="shared" si="113"/>
        <v/>
      </c>
      <c r="T835" s="554"/>
      <c r="U835" s="554"/>
      <c r="V835" s="554"/>
    </row>
    <row r="836" spans="3:29" ht="18" customHeight="1" x14ac:dyDescent="0.4">
      <c r="C836" s="340" t="s">
        <v>8</v>
      </c>
      <c r="D836" s="341"/>
      <c r="E836" s="341"/>
      <c r="F836" s="341"/>
      <c r="G836" s="341"/>
      <c r="H836" s="342"/>
      <c r="I836" s="555">
        <f>SUM(I828:K835)</f>
        <v>0</v>
      </c>
      <c r="J836" s="555"/>
      <c r="K836" s="555"/>
      <c r="L836" s="555">
        <f>SUM(L828:O835)</f>
        <v>0</v>
      </c>
      <c r="M836" s="555"/>
      <c r="N836" s="555"/>
      <c r="O836" s="555"/>
      <c r="P836" s="555">
        <f>SUM(P828:R835)</f>
        <v>0</v>
      </c>
      <c r="Q836" s="555"/>
      <c r="R836" s="555"/>
      <c r="S836" s="555">
        <f>SUM(S828:V835)</f>
        <v>0</v>
      </c>
      <c r="T836" s="555"/>
      <c r="U836" s="555"/>
      <c r="V836" s="555"/>
    </row>
    <row r="837" spans="3:29" ht="18" hidden="1" customHeight="1" x14ac:dyDescent="0.4">
      <c r="I837" s="565" t="s">
        <v>492</v>
      </c>
      <c r="J837" s="566"/>
      <c r="K837" s="566"/>
      <c r="L837" s="567" t="str">
        <f>IF(ISBLANK(L813),"",IF(L836&gt;=100000000,"佐賀さいこうモデル",IF(L836&gt;=40000000,"発展モデル","標準モデル")))</f>
        <v/>
      </c>
      <c r="M837" s="567"/>
      <c r="N837" s="567"/>
      <c r="O837" s="568"/>
      <c r="P837" s="556" t="s">
        <v>492</v>
      </c>
      <c r="Q837" s="557"/>
      <c r="R837" s="557"/>
      <c r="S837" s="560" t="str">
        <f>IF(ISBLANK(P828),"",IF(S836&gt;=100000000,"佐賀さいこうモデル",IF(S836&gt;=40000000,"発展モデル","標準モデル")))</f>
        <v/>
      </c>
      <c r="T837" s="560"/>
      <c r="U837" s="560"/>
      <c r="V837" s="561"/>
    </row>
    <row r="838" spans="3:29" ht="18" hidden="1" customHeight="1" x14ac:dyDescent="0.4">
      <c r="I838" s="558"/>
      <c r="J838" s="559"/>
      <c r="K838" s="559"/>
      <c r="L838" s="562"/>
      <c r="M838" s="562"/>
      <c r="N838" s="562"/>
      <c r="O838" s="563"/>
      <c r="P838" s="558"/>
      <c r="Q838" s="559"/>
      <c r="R838" s="559"/>
      <c r="S838" s="562"/>
      <c r="T838" s="562"/>
      <c r="U838" s="562"/>
      <c r="V838" s="563"/>
    </row>
    <row r="839" spans="3:29" ht="18" customHeight="1" x14ac:dyDescent="0.4">
      <c r="C839" s="95" t="s">
        <v>432</v>
      </c>
      <c r="D839" s="91" t="s">
        <v>496</v>
      </c>
      <c r="I839" s="95"/>
      <c r="J839" s="95"/>
      <c r="K839" s="95"/>
      <c r="L839" s="96"/>
      <c r="M839" s="96"/>
      <c r="N839" s="96"/>
      <c r="O839" s="96"/>
      <c r="P839" s="95"/>
      <c r="Q839" s="95"/>
      <c r="R839" s="95"/>
      <c r="S839" s="96"/>
      <c r="T839" s="96"/>
      <c r="U839" s="96"/>
      <c r="V839" s="96"/>
    </row>
    <row r="841" spans="3:29" ht="18" customHeight="1" x14ac:dyDescent="0.4">
      <c r="C841" s="448" t="s">
        <v>497</v>
      </c>
      <c r="D841" s="448"/>
      <c r="E841" s="448"/>
      <c r="F841" s="448"/>
      <c r="G841" s="448"/>
      <c r="H841" s="448"/>
      <c r="I841" s="353"/>
      <c r="J841" s="353"/>
      <c r="K841" s="353"/>
      <c r="L841" s="353"/>
      <c r="M841" s="353"/>
      <c r="N841" s="353"/>
      <c r="O841" s="353"/>
      <c r="P841" s="353"/>
      <c r="Q841" s="353"/>
      <c r="R841" s="353"/>
      <c r="S841" s="353"/>
      <c r="T841" s="353"/>
      <c r="U841" s="353"/>
      <c r="V841" s="353"/>
      <c r="W841" s="353"/>
      <c r="X841" s="353"/>
      <c r="Y841" s="353"/>
      <c r="Z841" s="353"/>
      <c r="AA841" s="353"/>
      <c r="AB841" s="353"/>
      <c r="AC841" s="353"/>
    </row>
    <row r="842" spans="3:29" ht="18" customHeight="1" x14ac:dyDescent="0.4">
      <c r="C842" s="448"/>
      <c r="D842" s="448"/>
      <c r="E842" s="448"/>
      <c r="F842" s="448"/>
      <c r="G842" s="448"/>
      <c r="H842" s="448"/>
      <c r="I842" s="353"/>
      <c r="J842" s="353"/>
      <c r="K842" s="353"/>
      <c r="L842" s="353"/>
      <c r="M842" s="353"/>
      <c r="N842" s="353"/>
      <c r="O842" s="353"/>
      <c r="P842" s="353"/>
      <c r="Q842" s="353"/>
      <c r="R842" s="353"/>
      <c r="S842" s="353"/>
      <c r="T842" s="353"/>
      <c r="U842" s="353"/>
      <c r="V842" s="353"/>
      <c r="W842" s="353"/>
      <c r="X842" s="353"/>
      <c r="Y842" s="353"/>
      <c r="Z842" s="353"/>
      <c r="AA842" s="353"/>
      <c r="AB842" s="353"/>
      <c r="AC842" s="353"/>
    </row>
    <row r="843" spans="3:29" ht="18" customHeight="1" x14ac:dyDescent="0.4">
      <c r="C843" s="95" t="s">
        <v>498</v>
      </c>
      <c r="D843" s="91" t="s">
        <v>499</v>
      </c>
    </row>
    <row r="844" spans="3:29" ht="12" customHeight="1" x14ac:dyDescent="0.4"/>
    <row r="845" spans="3:29" ht="18" customHeight="1" x14ac:dyDescent="0.4">
      <c r="C845" s="91" t="s">
        <v>500</v>
      </c>
    </row>
    <row r="846" spans="3:29" ht="18" customHeight="1" x14ac:dyDescent="0.4">
      <c r="C846" s="316" t="s">
        <v>172</v>
      </c>
      <c r="D846" s="316"/>
      <c r="E846" s="316"/>
      <c r="F846" s="316"/>
      <c r="G846" s="316"/>
      <c r="H846" s="316"/>
      <c r="I846" s="316" t="s">
        <v>501</v>
      </c>
      <c r="J846" s="316"/>
      <c r="K846" s="316"/>
      <c r="L846" s="316"/>
      <c r="M846" s="316"/>
      <c r="N846" s="316"/>
      <c r="O846" s="316"/>
      <c r="P846" s="316" t="s">
        <v>502</v>
      </c>
      <c r="Q846" s="316"/>
      <c r="R846" s="316"/>
      <c r="S846" s="316"/>
      <c r="T846" s="316"/>
      <c r="U846" s="316"/>
      <c r="V846" s="316"/>
      <c r="W846" s="316" t="s">
        <v>503</v>
      </c>
      <c r="X846" s="316"/>
      <c r="Y846" s="316"/>
      <c r="Z846" s="316"/>
      <c r="AA846" s="316"/>
      <c r="AB846" s="316"/>
      <c r="AC846" s="316"/>
    </row>
    <row r="847" spans="3:29" ht="18" customHeight="1" x14ac:dyDescent="0.4">
      <c r="C847" s="316"/>
      <c r="D847" s="316"/>
      <c r="E847" s="316"/>
      <c r="F847" s="316"/>
      <c r="G847" s="316"/>
      <c r="H847" s="316"/>
      <c r="I847" s="329" t="s">
        <v>488</v>
      </c>
      <c r="J847" s="329"/>
      <c r="K847" s="329"/>
      <c r="L847" s="329" t="s">
        <v>489</v>
      </c>
      <c r="M847" s="329"/>
      <c r="N847" s="329"/>
      <c r="O847" s="329"/>
      <c r="P847" s="329" t="s">
        <v>488</v>
      </c>
      <c r="Q847" s="329"/>
      <c r="R847" s="329"/>
      <c r="S847" s="329" t="s">
        <v>489</v>
      </c>
      <c r="T847" s="329"/>
      <c r="U847" s="329"/>
      <c r="V847" s="329"/>
      <c r="W847" s="329" t="s">
        <v>488</v>
      </c>
      <c r="X847" s="329"/>
      <c r="Y847" s="329"/>
      <c r="Z847" s="329" t="s">
        <v>489</v>
      </c>
      <c r="AA847" s="329"/>
      <c r="AB847" s="329"/>
      <c r="AC847" s="329"/>
    </row>
    <row r="848" spans="3:29" ht="18" customHeight="1" x14ac:dyDescent="0.4">
      <c r="C848" s="316" t="s">
        <v>490</v>
      </c>
      <c r="D848" s="316"/>
      <c r="E848" s="546">
        <f>N806</f>
        <v>0</v>
      </c>
      <c r="F848" s="547"/>
      <c r="G848" s="547"/>
      <c r="H848" s="548"/>
      <c r="I848" s="553"/>
      <c r="J848" s="553"/>
      <c r="K848" s="553"/>
      <c r="L848" s="569"/>
      <c r="M848" s="569"/>
      <c r="N848" s="569"/>
      <c r="O848" s="569"/>
      <c r="P848" s="553"/>
      <c r="Q848" s="553"/>
      <c r="R848" s="553"/>
      <c r="S848" s="553"/>
      <c r="T848" s="553"/>
      <c r="U848" s="553"/>
      <c r="V848" s="553"/>
      <c r="W848" s="553"/>
      <c r="X848" s="553"/>
      <c r="Y848" s="553"/>
      <c r="Z848" s="553"/>
      <c r="AA848" s="553"/>
      <c r="AB848" s="553"/>
      <c r="AC848" s="553"/>
    </row>
    <row r="849" spans="2:29" ht="18" customHeight="1" x14ac:dyDescent="0.4">
      <c r="C849" s="448" t="s">
        <v>491</v>
      </c>
      <c r="D849" s="448"/>
      <c r="E849" s="546">
        <f>E829</f>
        <v>0</v>
      </c>
      <c r="F849" s="547"/>
      <c r="G849" s="547"/>
      <c r="H849" s="548"/>
      <c r="I849" s="553">
        <f t="shared" ref="I849:I855" si="114">I829</f>
        <v>0</v>
      </c>
      <c r="J849" s="553"/>
      <c r="K849" s="553"/>
      <c r="L849" s="569" t="str">
        <f t="shared" ref="L849:L855" si="115">L829</f>
        <v/>
      </c>
      <c r="M849" s="569"/>
      <c r="N849" s="569"/>
      <c r="O849" s="569"/>
      <c r="P849" s="553">
        <f t="shared" ref="P849:P855" si="116">P829</f>
        <v>0</v>
      </c>
      <c r="Q849" s="553"/>
      <c r="R849" s="553"/>
      <c r="S849" s="570"/>
      <c r="T849" s="571"/>
      <c r="U849" s="571"/>
      <c r="V849" s="572"/>
      <c r="W849" s="553"/>
      <c r="X849" s="553"/>
      <c r="Y849" s="553"/>
      <c r="Z849" s="570"/>
      <c r="AA849" s="571"/>
      <c r="AB849" s="571"/>
      <c r="AC849" s="572"/>
    </row>
    <row r="850" spans="2:29" ht="18" customHeight="1" x14ac:dyDescent="0.4">
      <c r="C850" s="448"/>
      <c r="D850" s="448"/>
      <c r="E850" s="546">
        <f t="shared" ref="E850:E855" si="117">E830</f>
        <v>0</v>
      </c>
      <c r="F850" s="547"/>
      <c r="G850" s="547"/>
      <c r="H850" s="548"/>
      <c r="I850" s="553">
        <f t="shared" si="114"/>
        <v>0</v>
      </c>
      <c r="J850" s="553"/>
      <c r="K850" s="553"/>
      <c r="L850" s="569" t="str">
        <f t="shared" si="115"/>
        <v/>
      </c>
      <c r="M850" s="569"/>
      <c r="N850" s="569"/>
      <c r="O850" s="569"/>
      <c r="P850" s="553">
        <f t="shared" si="116"/>
        <v>0</v>
      </c>
      <c r="Q850" s="553"/>
      <c r="R850" s="553"/>
      <c r="S850" s="570"/>
      <c r="T850" s="571"/>
      <c r="U850" s="571"/>
      <c r="V850" s="572"/>
      <c r="W850" s="553"/>
      <c r="X850" s="553"/>
      <c r="Y850" s="553"/>
      <c r="Z850" s="570"/>
      <c r="AA850" s="571"/>
      <c r="AB850" s="571"/>
      <c r="AC850" s="572"/>
    </row>
    <row r="851" spans="2:29" ht="18" customHeight="1" x14ac:dyDescent="0.4">
      <c r="C851" s="448"/>
      <c r="D851" s="448"/>
      <c r="E851" s="546">
        <f t="shared" si="117"/>
        <v>0</v>
      </c>
      <c r="F851" s="547"/>
      <c r="G851" s="547"/>
      <c r="H851" s="548"/>
      <c r="I851" s="553">
        <f t="shared" si="114"/>
        <v>0</v>
      </c>
      <c r="J851" s="553"/>
      <c r="K851" s="553"/>
      <c r="L851" s="569" t="str">
        <f t="shared" si="115"/>
        <v/>
      </c>
      <c r="M851" s="569"/>
      <c r="N851" s="569"/>
      <c r="O851" s="569"/>
      <c r="P851" s="553">
        <f t="shared" si="116"/>
        <v>0</v>
      </c>
      <c r="Q851" s="553"/>
      <c r="R851" s="553"/>
      <c r="S851" s="570"/>
      <c r="T851" s="571"/>
      <c r="U851" s="571"/>
      <c r="V851" s="572"/>
      <c r="W851" s="553"/>
      <c r="X851" s="553"/>
      <c r="Y851" s="553"/>
      <c r="Z851" s="570"/>
      <c r="AA851" s="571"/>
      <c r="AB851" s="571"/>
      <c r="AC851" s="572"/>
    </row>
    <row r="852" spans="2:29" ht="18" customHeight="1" x14ac:dyDescent="0.4">
      <c r="C852" s="448"/>
      <c r="D852" s="448"/>
      <c r="E852" s="546">
        <f t="shared" si="117"/>
        <v>0</v>
      </c>
      <c r="F852" s="547"/>
      <c r="G852" s="547"/>
      <c r="H852" s="548"/>
      <c r="I852" s="553">
        <f t="shared" si="114"/>
        <v>0</v>
      </c>
      <c r="J852" s="553"/>
      <c r="K852" s="553"/>
      <c r="L852" s="569" t="str">
        <f t="shared" si="115"/>
        <v/>
      </c>
      <c r="M852" s="569"/>
      <c r="N852" s="569"/>
      <c r="O852" s="569"/>
      <c r="P852" s="553">
        <f t="shared" si="116"/>
        <v>0</v>
      </c>
      <c r="Q852" s="553"/>
      <c r="R852" s="553"/>
      <c r="S852" s="570"/>
      <c r="T852" s="571"/>
      <c r="U852" s="571"/>
      <c r="V852" s="572"/>
      <c r="W852" s="553"/>
      <c r="X852" s="553"/>
      <c r="Y852" s="553"/>
      <c r="Z852" s="570"/>
      <c r="AA852" s="571"/>
      <c r="AB852" s="571"/>
      <c r="AC852" s="572"/>
    </row>
    <row r="853" spans="2:29" ht="18" customHeight="1" x14ac:dyDescent="0.4">
      <c r="C853" s="448"/>
      <c r="D853" s="448"/>
      <c r="E853" s="546">
        <f t="shared" si="117"/>
        <v>0</v>
      </c>
      <c r="F853" s="547"/>
      <c r="G853" s="547"/>
      <c r="H853" s="548"/>
      <c r="I853" s="553">
        <f t="shared" si="114"/>
        <v>0</v>
      </c>
      <c r="J853" s="553"/>
      <c r="K853" s="553"/>
      <c r="L853" s="569" t="str">
        <f t="shared" si="115"/>
        <v/>
      </c>
      <c r="M853" s="569"/>
      <c r="N853" s="569"/>
      <c r="O853" s="569"/>
      <c r="P853" s="553">
        <f t="shared" si="116"/>
        <v>0</v>
      </c>
      <c r="Q853" s="553"/>
      <c r="R853" s="553"/>
      <c r="S853" s="570"/>
      <c r="T853" s="571"/>
      <c r="U853" s="571"/>
      <c r="V853" s="572"/>
      <c r="W853" s="553"/>
      <c r="X853" s="553"/>
      <c r="Y853" s="553"/>
      <c r="Z853" s="570"/>
      <c r="AA853" s="571"/>
      <c r="AB853" s="571"/>
      <c r="AC853" s="572"/>
    </row>
    <row r="854" spans="2:29" ht="18" customHeight="1" x14ac:dyDescent="0.4">
      <c r="C854" s="448"/>
      <c r="D854" s="448"/>
      <c r="E854" s="546">
        <f t="shared" si="117"/>
        <v>0</v>
      </c>
      <c r="F854" s="547"/>
      <c r="G854" s="547"/>
      <c r="H854" s="548"/>
      <c r="I854" s="553">
        <f t="shared" si="114"/>
        <v>0</v>
      </c>
      <c r="J854" s="553"/>
      <c r="K854" s="553"/>
      <c r="L854" s="569" t="str">
        <f t="shared" si="115"/>
        <v/>
      </c>
      <c r="M854" s="569"/>
      <c r="N854" s="569"/>
      <c r="O854" s="569"/>
      <c r="P854" s="553">
        <f t="shared" si="116"/>
        <v>0</v>
      </c>
      <c r="Q854" s="553"/>
      <c r="R854" s="553"/>
      <c r="S854" s="570"/>
      <c r="T854" s="571"/>
      <c r="U854" s="571"/>
      <c r="V854" s="572"/>
      <c r="W854" s="553"/>
      <c r="X854" s="553"/>
      <c r="Y854" s="553"/>
      <c r="Z854" s="570"/>
      <c r="AA854" s="571"/>
      <c r="AB854" s="571"/>
      <c r="AC854" s="572"/>
    </row>
    <row r="855" spans="2:29" ht="18" customHeight="1" x14ac:dyDescent="0.4">
      <c r="C855" s="448"/>
      <c r="D855" s="448"/>
      <c r="E855" s="546">
        <f t="shared" si="117"/>
        <v>0</v>
      </c>
      <c r="F855" s="547"/>
      <c r="G855" s="547"/>
      <c r="H855" s="548"/>
      <c r="I855" s="553">
        <f t="shared" si="114"/>
        <v>0</v>
      </c>
      <c r="J855" s="553"/>
      <c r="K855" s="553"/>
      <c r="L855" s="569" t="str">
        <f t="shared" si="115"/>
        <v/>
      </c>
      <c r="M855" s="569"/>
      <c r="N855" s="569"/>
      <c r="O855" s="569"/>
      <c r="P855" s="553">
        <f t="shared" si="116"/>
        <v>0</v>
      </c>
      <c r="Q855" s="553"/>
      <c r="R855" s="553"/>
      <c r="S855" s="570"/>
      <c r="T855" s="571"/>
      <c r="U855" s="571"/>
      <c r="V855" s="572"/>
      <c r="W855" s="553"/>
      <c r="X855" s="553"/>
      <c r="Y855" s="553"/>
      <c r="Z855" s="570"/>
      <c r="AA855" s="571"/>
      <c r="AB855" s="571"/>
      <c r="AC855" s="572"/>
    </row>
    <row r="856" spans="2:29" ht="18" customHeight="1" x14ac:dyDescent="0.4">
      <c r="C856" s="340" t="s">
        <v>8</v>
      </c>
      <c r="D856" s="341"/>
      <c r="E856" s="341"/>
      <c r="F856" s="341"/>
      <c r="G856" s="341"/>
      <c r="H856" s="342"/>
      <c r="I856" s="555">
        <f>SUM(I848:K855)</f>
        <v>0</v>
      </c>
      <c r="J856" s="555"/>
      <c r="K856" s="555"/>
      <c r="L856" s="555">
        <f>SUM(L848:O855)</f>
        <v>0</v>
      </c>
      <c r="M856" s="555"/>
      <c r="N856" s="555"/>
      <c r="O856" s="555"/>
      <c r="P856" s="555">
        <f>SUM(P848:R855)</f>
        <v>0</v>
      </c>
      <c r="Q856" s="555"/>
      <c r="R856" s="555"/>
      <c r="S856" s="555">
        <f>SUM(S848:V855)</f>
        <v>0</v>
      </c>
      <c r="T856" s="555"/>
      <c r="U856" s="555"/>
      <c r="V856" s="555"/>
      <c r="W856" s="555">
        <f>SUM(W848:Y855)</f>
        <v>0</v>
      </c>
      <c r="X856" s="555"/>
      <c r="Y856" s="555"/>
      <c r="Z856" s="555">
        <f>SUM(Z848:AC855)</f>
        <v>0</v>
      </c>
      <c r="AA856" s="555"/>
      <c r="AB856" s="555"/>
      <c r="AC856" s="555"/>
    </row>
    <row r="857" spans="2:29" ht="18" customHeight="1" x14ac:dyDescent="0.4">
      <c r="C857" s="316" t="s">
        <v>504</v>
      </c>
      <c r="D857" s="316"/>
      <c r="E857" s="316"/>
      <c r="F857" s="316"/>
      <c r="G857" s="316"/>
      <c r="H857" s="316"/>
      <c r="I857" s="580" t="str">
        <f>IF(ISBLANK(I848),"",(I848-I828)/(P828-I828))</f>
        <v/>
      </c>
      <c r="J857" s="580"/>
      <c r="K857" s="580"/>
      <c r="L857" s="580" t="str">
        <f>IF(ISBLANK(I848),"",(L848-L828)/(S828-L828))</f>
        <v/>
      </c>
      <c r="M857" s="580"/>
      <c r="N857" s="580"/>
      <c r="O857" s="580"/>
      <c r="P857" s="580" t="str">
        <f>IF(ISBLANK(P848),"",(P848-I828)/(P828-I828))</f>
        <v/>
      </c>
      <c r="Q857" s="580"/>
      <c r="R857" s="580"/>
      <c r="S857" s="580" t="str">
        <f>IF(ISBLANK(S848),"",(S848-L828)/(S828-L828))</f>
        <v/>
      </c>
      <c r="T857" s="580"/>
      <c r="U857" s="580"/>
      <c r="V857" s="580"/>
      <c r="W857" s="580" t="str">
        <f>IF(ISBLANK(W848),"",(W848-I828)/(P828-I828))</f>
        <v/>
      </c>
      <c r="X857" s="580"/>
      <c r="Y857" s="580"/>
      <c r="Z857" s="580" t="str">
        <f>IF(ISBLANK(Z848),"",(Z848-L828)/(S828-L828))</f>
        <v/>
      </c>
      <c r="AA857" s="580"/>
      <c r="AB857" s="580"/>
      <c r="AC857" s="580"/>
    </row>
    <row r="861" spans="2:29" ht="18" customHeight="1" x14ac:dyDescent="0.4">
      <c r="B861" s="91" t="s">
        <v>505</v>
      </c>
    </row>
    <row r="862" spans="2:29" ht="18" customHeight="1" x14ac:dyDescent="0.4">
      <c r="C862" s="91" t="s">
        <v>506</v>
      </c>
    </row>
    <row r="863" spans="2:29" ht="18" customHeight="1" x14ac:dyDescent="0.4">
      <c r="C863" s="316" t="s">
        <v>172</v>
      </c>
      <c r="D863" s="316"/>
      <c r="E863" s="316"/>
      <c r="F863" s="316"/>
      <c r="G863" s="316"/>
      <c r="H863" s="316"/>
      <c r="I863" s="316" t="s">
        <v>488</v>
      </c>
      <c r="J863" s="316"/>
      <c r="K863" s="316"/>
      <c r="L863" s="316"/>
      <c r="M863" s="316"/>
      <c r="N863" s="316"/>
      <c r="O863" s="316"/>
      <c r="P863" s="316"/>
      <c r="Q863" s="316"/>
      <c r="R863" s="316"/>
    </row>
    <row r="864" spans="2:29" ht="18" customHeight="1" x14ac:dyDescent="0.4">
      <c r="C864" s="316"/>
      <c r="D864" s="316"/>
      <c r="E864" s="316"/>
      <c r="F864" s="316"/>
      <c r="G864" s="316"/>
      <c r="H864" s="316"/>
      <c r="I864" s="340" t="s">
        <v>507</v>
      </c>
      <c r="J864" s="341"/>
      <c r="K864" s="341"/>
      <c r="L864" s="341"/>
      <c r="M864" s="342"/>
      <c r="N864" s="340" t="s">
        <v>508</v>
      </c>
      <c r="O864" s="341"/>
      <c r="P864" s="341"/>
      <c r="Q864" s="341"/>
      <c r="R864" s="342"/>
    </row>
    <row r="865" spans="3:29" ht="18" customHeight="1" x14ac:dyDescent="0.4">
      <c r="C865" s="316" t="s">
        <v>490</v>
      </c>
      <c r="D865" s="316"/>
      <c r="E865" s="448">
        <f>N806</f>
        <v>0</v>
      </c>
      <c r="F865" s="448"/>
      <c r="G865" s="448"/>
      <c r="H865" s="448"/>
      <c r="I865" s="573"/>
      <c r="J865" s="573"/>
      <c r="K865" s="573"/>
      <c r="L865" s="573"/>
      <c r="M865" s="573"/>
      <c r="N865" s="573"/>
      <c r="O865" s="573"/>
      <c r="P865" s="573"/>
      <c r="Q865" s="573"/>
      <c r="R865" s="573"/>
    </row>
    <row r="866" spans="3:29" ht="18" customHeight="1" x14ac:dyDescent="0.4">
      <c r="C866" s="574" t="s">
        <v>509</v>
      </c>
      <c r="D866" s="575"/>
      <c r="E866" s="356"/>
      <c r="F866" s="357"/>
      <c r="G866" s="357"/>
      <c r="H866" s="358"/>
      <c r="I866" s="573"/>
      <c r="J866" s="573"/>
      <c r="K866" s="573"/>
      <c r="L866" s="573"/>
      <c r="M866" s="573"/>
      <c r="N866" s="573"/>
      <c r="O866" s="573"/>
      <c r="P866" s="573"/>
      <c r="Q866" s="573"/>
      <c r="R866" s="573"/>
    </row>
    <row r="867" spans="3:29" ht="18" customHeight="1" x14ac:dyDescent="0.4">
      <c r="C867" s="576"/>
      <c r="D867" s="577"/>
      <c r="E867" s="356"/>
      <c r="F867" s="357"/>
      <c r="G867" s="357"/>
      <c r="H867" s="358"/>
      <c r="I867" s="573"/>
      <c r="J867" s="573"/>
      <c r="K867" s="573"/>
      <c r="L867" s="573"/>
      <c r="M867" s="573"/>
      <c r="N867" s="573"/>
      <c r="O867" s="573"/>
      <c r="P867" s="573"/>
      <c r="Q867" s="573"/>
      <c r="R867" s="573"/>
    </row>
    <row r="868" spans="3:29" ht="18" customHeight="1" x14ac:dyDescent="0.4">
      <c r="C868" s="576"/>
      <c r="D868" s="577"/>
      <c r="E868" s="356"/>
      <c r="F868" s="357"/>
      <c r="G868" s="357"/>
      <c r="H868" s="358"/>
      <c r="I868" s="573"/>
      <c r="J868" s="573"/>
      <c r="K868" s="573"/>
      <c r="L868" s="573"/>
      <c r="M868" s="573"/>
      <c r="N868" s="573"/>
      <c r="O868" s="573"/>
      <c r="P868" s="573"/>
      <c r="Q868" s="573"/>
      <c r="R868" s="573"/>
    </row>
    <row r="869" spans="3:29" ht="18" customHeight="1" x14ac:dyDescent="0.4">
      <c r="C869" s="576"/>
      <c r="D869" s="577"/>
      <c r="E869" s="356"/>
      <c r="F869" s="357"/>
      <c r="G869" s="357"/>
      <c r="H869" s="358"/>
      <c r="I869" s="573"/>
      <c r="J869" s="573"/>
      <c r="K869" s="573"/>
      <c r="L869" s="573"/>
      <c r="M869" s="573"/>
      <c r="N869" s="573"/>
      <c r="O869" s="573"/>
      <c r="P869" s="573"/>
      <c r="Q869" s="573"/>
      <c r="R869" s="573"/>
    </row>
    <row r="870" spans="3:29" ht="18" customHeight="1" x14ac:dyDescent="0.4">
      <c r="C870" s="578"/>
      <c r="D870" s="579"/>
      <c r="E870" s="356"/>
      <c r="F870" s="357"/>
      <c r="G870" s="357"/>
      <c r="H870" s="358"/>
      <c r="I870" s="573"/>
      <c r="J870" s="573"/>
      <c r="K870" s="573"/>
      <c r="L870" s="573"/>
      <c r="M870" s="573"/>
      <c r="N870" s="573"/>
      <c r="O870" s="573"/>
      <c r="P870" s="573"/>
      <c r="Q870" s="573"/>
      <c r="R870" s="573"/>
    </row>
    <row r="871" spans="3:29" ht="18" customHeight="1" x14ac:dyDescent="0.4">
      <c r="C871" s="340" t="s">
        <v>8</v>
      </c>
      <c r="D871" s="341"/>
      <c r="E871" s="341"/>
      <c r="F871" s="341"/>
      <c r="G871" s="341"/>
      <c r="H871" s="342"/>
      <c r="I871" s="581">
        <f>SUM(I865:M870)</f>
        <v>0</v>
      </c>
      <c r="J871" s="582"/>
      <c r="K871" s="582"/>
      <c r="L871" s="582"/>
      <c r="M871" s="583"/>
      <c r="N871" s="581">
        <f>SUM(N865:R870)</f>
        <v>0</v>
      </c>
      <c r="O871" s="582"/>
      <c r="P871" s="582"/>
      <c r="Q871" s="582"/>
      <c r="R871" s="583"/>
    </row>
    <row r="873" spans="3:29" ht="18" customHeight="1" x14ac:dyDescent="0.4">
      <c r="C873" s="448" t="s">
        <v>497</v>
      </c>
      <c r="D873" s="448"/>
      <c r="E873" s="448"/>
      <c r="F873" s="448"/>
      <c r="G873" s="448"/>
      <c r="H873" s="448"/>
      <c r="I873" s="321"/>
      <c r="J873" s="321"/>
      <c r="K873" s="321"/>
      <c r="L873" s="321"/>
      <c r="M873" s="321"/>
      <c r="N873" s="321"/>
      <c r="O873" s="321"/>
      <c r="P873" s="321"/>
      <c r="Q873" s="321"/>
      <c r="R873" s="321"/>
      <c r="S873" s="321"/>
      <c r="T873" s="321"/>
      <c r="U873" s="321"/>
      <c r="V873" s="321"/>
      <c r="W873" s="321"/>
      <c r="X873" s="321"/>
      <c r="Y873" s="321"/>
      <c r="Z873" s="321"/>
      <c r="AA873" s="321"/>
      <c r="AB873" s="321"/>
      <c r="AC873" s="321"/>
    </row>
    <row r="874" spans="3:29" ht="18" customHeight="1" x14ac:dyDescent="0.4">
      <c r="C874" s="448"/>
      <c r="D874" s="448"/>
      <c r="E874" s="448"/>
      <c r="F874" s="448"/>
      <c r="G874" s="448"/>
      <c r="H874" s="448"/>
      <c r="I874" s="321"/>
      <c r="J874" s="321"/>
      <c r="K874" s="321"/>
      <c r="L874" s="321"/>
      <c r="M874" s="321"/>
      <c r="N874" s="321"/>
      <c r="O874" s="321"/>
      <c r="P874" s="321"/>
      <c r="Q874" s="321"/>
      <c r="R874" s="321"/>
      <c r="S874" s="321"/>
      <c r="T874" s="321"/>
      <c r="U874" s="321"/>
      <c r="V874" s="321"/>
      <c r="W874" s="321"/>
      <c r="X874" s="321"/>
      <c r="Y874" s="321"/>
      <c r="Z874" s="321"/>
      <c r="AA874" s="321"/>
      <c r="AB874" s="321"/>
      <c r="AC874" s="321"/>
    </row>
    <row r="875" spans="3:29" ht="18" customHeight="1" x14ac:dyDescent="0.4">
      <c r="C875" s="95" t="s">
        <v>498</v>
      </c>
      <c r="D875" s="91" t="s">
        <v>510</v>
      </c>
    </row>
    <row r="876" spans="3:29" ht="18" customHeight="1" x14ac:dyDescent="0.4">
      <c r="C876" s="95"/>
      <c r="D876" s="95"/>
    </row>
    <row r="877" spans="3:29" ht="18" customHeight="1" x14ac:dyDescent="0.4">
      <c r="C877" s="91" t="s">
        <v>500</v>
      </c>
    </row>
    <row r="878" spans="3:29" ht="18" customHeight="1" x14ac:dyDescent="0.4">
      <c r="C878" s="316" t="s">
        <v>172</v>
      </c>
      <c r="D878" s="316"/>
      <c r="E878" s="316"/>
      <c r="F878" s="316"/>
      <c r="G878" s="316"/>
      <c r="H878" s="316"/>
      <c r="I878" s="316" t="s">
        <v>488</v>
      </c>
      <c r="J878" s="316"/>
      <c r="K878" s="316"/>
      <c r="L878" s="316"/>
      <c r="M878" s="316"/>
      <c r="N878" s="316"/>
      <c r="O878" s="316"/>
      <c r="P878" s="316"/>
      <c r="Q878" s="316"/>
      <c r="R878" s="316"/>
      <c r="S878" s="316"/>
      <c r="T878" s="316"/>
      <c r="U878" s="316"/>
      <c r="V878" s="316"/>
      <c r="W878" s="316"/>
    </row>
    <row r="879" spans="3:29" ht="18" customHeight="1" x14ac:dyDescent="0.4">
      <c r="C879" s="316"/>
      <c r="D879" s="316"/>
      <c r="E879" s="316"/>
      <c r="F879" s="316"/>
      <c r="G879" s="316"/>
      <c r="H879" s="316"/>
      <c r="I879" s="316" t="s">
        <v>501</v>
      </c>
      <c r="J879" s="316"/>
      <c r="K879" s="316"/>
      <c r="L879" s="316"/>
      <c r="M879" s="316"/>
      <c r="N879" s="316" t="s">
        <v>502</v>
      </c>
      <c r="O879" s="316"/>
      <c r="P879" s="316"/>
      <c r="Q879" s="316"/>
      <c r="R879" s="316"/>
      <c r="S879" s="316" t="s">
        <v>511</v>
      </c>
      <c r="T879" s="316"/>
      <c r="U879" s="316"/>
      <c r="V879" s="316"/>
      <c r="W879" s="316"/>
    </row>
    <row r="880" spans="3:29" ht="18" customHeight="1" x14ac:dyDescent="0.4">
      <c r="C880" s="316" t="s">
        <v>490</v>
      </c>
      <c r="D880" s="316"/>
      <c r="E880" s="448">
        <f>N806</f>
        <v>0</v>
      </c>
      <c r="F880" s="448"/>
      <c r="G880" s="448"/>
      <c r="H880" s="448"/>
      <c r="I880" s="573"/>
      <c r="J880" s="573"/>
      <c r="K880" s="573"/>
      <c r="L880" s="573"/>
      <c r="M880" s="573"/>
      <c r="N880" s="573"/>
      <c r="O880" s="573"/>
      <c r="P880" s="573"/>
      <c r="Q880" s="573"/>
      <c r="R880" s="573"/>
      <c r="S880" s="573"/>
      <c r="T880" s="573"/>
      <c r="U880" s="573"/>
      <c r="V880" s="573"/>
      <c r="W880" s="573"/>
    </row>
    <row r="881" spans="2:23" ht="18" customHeight="1" x14ac:dyDescent="0.4">
      <c r="C881" s="574" t="s">
        <v>509</v>
      </c>
      <c r="D881" s="575"/>
      <c r="E881" s="356"/>
      <c r="F881" s="357"/>
      <c r="G881" s="357"/>
      <c r="H881" s="358"/>
      <c r="I881" s="573"/>
      <c r="J881" s="573"/>
      <c r="K881" s="573"/>
      <c r="L881" s="573"/>
      <c r="M881" s="573"/>
      <c r="N881" s="573"/>
      <c r="O881" s="573"/>
      <c r="P881" s="573"/>
      <c r="Q881" s="573"/>
      <c r="R881" s="573"/>
      <c r="S881" s="573"/>
      <c r="T881" s="573"/>
      <c r="U881" s="573"/>
      <c r="V881" s="573"/>
      <c r="W881" s="573"/>
    </row>
    <row r="882" spans="2:23" ht="18" customHeight="1" x14ac:dyDescent="0.4">
      <c r="C882" s="576"/>
      <c r="D882" s="577"/>
      <c r="E882" s="356"/>
      <c r="F882" s="357"/>
      <c r="G882" s="357"/>
      <c r="H882" s="358"/>
      <c r="I882" s="573"/>
      <c r="J882" s="573"/>
      <c r="K882" s="573"/>
      <c r="L882" s="573"/>
      <c r="M882" s="573"/>
      <c r="N882" s="573"/>
      <c r="O882" s="573"/>
      <c r="P882" s="573"/>
      <c r="Q882" s="573"/>
      <c r="R882" s="573"/>
      <c r="S882" s="573"/>
      <c r="T882" s="573"/>
      <c r="U882" s="573"/>
      <c r="V882" s="573"/>
      <c r="W882" s="573"/>
    </row>
    <row r="883" spans="2:23" ht="18" customHeight="1" x14ac:dyDescent="0.4">
      <c r="C883" s="576"/>
      <c r="D883" s="577"/>
      <c r="E883" s="356"/>
      <c r="F883" s="357"/>
      <c r="G883" s="357"/>
      <c r="H883" s="358"/>
      <c r="I883" s="573"/>
      <c r="J883" s="573"/>
      <c r="K883" s="573"/>
      <c r="L883" s="573"/>
      <c r="M883" s="573"/>
      <c r="N883" s="573"/>
      <c r="O883" s="573"/>
      <c r="P883" s="573"/>
      <c r="Q883" s="573"/>
      <c r="R883" s="573"/>
      <c r="S883" s="573"/>
      <c r="T883" s="573"/>
      <c r="U883" s="573"/>
      <c r="V883" s="573"/>
      <c r="W883" s="573"/>
    </row>
    <row r="884" spans="2:23" ht="18" customHeight="1" x14ac:dyDescent="0.4">
      <c r="C884" s="576"/>
      <c r="D884" s="577"/>
      <c r="E884" s="356"/>
      <c r="F884" s="357"/>
      <c r="G884" s="357"/>
      <c r="H884" s="358"/>
      <c r="I884" s="573"/>
      <c r="J884" s="573"/>
      <c r="K884" s="573"/>
      <c r="L884" s="573"/>
      <c r="M884" s="573"/>
      <c r="N884" s="573"/>
      <c r="O884" s="573"/>
      <c r="P884" s="573"/>
      <c r="Q884" s="573"/>
      <c r="R884" s="573"/>
      <c r="S884" s="573"/>
      <c r="T884" s="573"/>
      <c r="U884" s="573"/>
      <c r="V884" s="573"/>
      <c r="W884" s="573"/>
    </row>
    <row r="885" spans="2:23" ht="18" customHeight="1" x14ac:dyDescent="0.4">
      <c r="C885" s="578"/>
      <c r="D885" s="579"/>
      <c r="E885" s="356"/>
      <c r="F885" s="357"/>
      <c r="G885" s="357"/>
      <c r="H885" s="358"/>
      <c r="I885" s="573"/>
      <c r="J885" s="573"/>
      <c r="K885" s="573"/>
      <c r="L885" s="573"/>
      <c r="M885" s="573"/>
      <c r="N885" s="573"/>
      <c r="O885" s="573"/>
      <c r="P885" s="573"/>
      <c r="Q885" s="573"/>
      <c r="R885" s="573"/>
      <c r="S885" s="573"/>
      <c r="T885" s="573"/>
      <c r="U885" s="573"/>
      <c r="V885" s="573"/>
      <c r="W885" s="573"/>
    </row>
    <row r="886" spans="2:23" ht="18" customHeight="1" x14ac:dyDescent="0.4">
      <c r="C886" s="340" t="s">
        <v>8</v>
      </c>
      <c r="D886" s="341"/>
      <c r="E886" s="341"/>
      <c r="F886" s="341"/>
      <c r="G886" s="341"/>
      <c r="H886" s="342"/>
      <c r="I886" s="555">
        <f>SUM(I880:M885)</f>
        <v>0</v>
      </c>
      <c r="J886" s="555"/>
      <c r="K886" s="555"/>
      <c r="L886" s="555"/>
      <c r="M886" s="555"/>
      <c r="N886" s="555">
        <f>SUM(N880:R885)</f>
        <v>0</v>
      </c>
      <c r="O886" s="555"/>
      <c r="P886" s="555"/>
      <c r="Q886" s="555"/>
      <c r="R886" s="555"/>
      <c r="S886" s="555">
        <f>SUM(S880:W885)</f>
        <v>0</v>
      </c>
      <c r="T886" s="555"/>
      <c r="U886" s="555"/>
      <c r="V886" s="555"/>
      <c r="W886" s="555"/>
    </row>
    <row r="887" spans="2:23" ht="18" customHeight="1" x14ac:dyDescent="0.4">
      <c r="C887" s="316" t="s">
        <v>504</v>
      </c>
      <c r="D887" s="316"/>
      <c r="E887" s="316"/>
      <c r="F887" s="316"/>
      <c r="G887" s="316"/>
      <c r="H887" s="316"/>
      <c r="I887" s="584" t="str">
        <f>IF(ISBLANK(I880),"",(I880-I865)/(N865-I865))</f>
        <v/>
      </c>
      <c r="J887" s="585"/>
      <c r="K887" s="585"/>
      <c r="L887" s="585"/>
      <c r="M887" s="586"/>
      <c r="N887" s="584" t="str">
        <f>IF(ISBLANK(N880),"",(N880-I865)/(N865-I865))</f>
        <v/>
      </c>
      <c r="O887" s="585"/>
      <c r="P887" s="585"/>
      <c r="Q887" s="585"/>
      <c r="R887" s="586"/>
      <c r="S887" s="584" t="str">
        <f>IF(ISBLANK(S880),"",(S880-I865)/(N865-I865))</f>
        <v/>
      </c>
      <c r="T887" s="585"/>
      <c r="U887" s="585"/>
      <c r="V887" s="585"/>
      <c r="W887" s="586"/>
    </row>
    <row r="889" spans="2:23" ht="18" customHeight="1" x14ac:dyDescent="0.4">
      <c r="B889" s="95" t="s">
        <v>432</v>
      </c>
      <c r="C889" s="91" t="s">
        <v>512</v>
      </c>
    </row>
  </sheetData>
  <mergeCells count="3130">
    <mergeCell ref="C886:H886"/>
    <mergeCell ref="I886:M886"/>
    <mergeCell ref="N886:R886"/>
    <mergeCell ref="S886:W886"/>
    <mergeCell ref="C887:H887"/>
    <mergeCell ref="I887:M887"/>
    <mergeCell ref="N887:R887"/>
    <mergeCell ref="S887:W887"/>
    <mergeCell ref="E884:H884"/>
    <mergeCell ref="I884:M884"/>
    <mergeCell ref="N884:R884"/>
    <mergeCell ref="S884:W884"/>
    <mergeCell ref="E885:H885"/>
    <mergeCell ref="I885:M885"/>
    <mergeCell ref="N885:R885"/>
    <mergeCell ref="S885:W885"/>
    <mergeCell ref="E882:H882"/>
    <mergeCell ref="I882:M882"/>
    <mergeCell ref="N882:R882"/>
    <mergeCell ref="S882:W882"/>
    <mergeCell ref="E883:H883"/>
    <mergeCell ref="I883:M883"/>
    <mergeCell ref="N883:R883"/>
    <mergeCell ref="S883:W883"/>
    <mergeCell ref="C880:D880"/>
    <mergeCell ref="E880:H880"/>
    <mergeCell ref="I880:M880"/>
    <mergeCell ref="N880:R880"/>
    <mergeCell ref="S880:W880"/>
    <mergeCell ref="C881:D885"/>
    <mergeCell ref="E881:H881"/>
    <mergeCell ref="I881:M881"/>
    <mergeCell ref="N881:R881"/>
    <mergeCell ref="S881:W881"/>
    <mergeCell ref="C871:H871"/>
    <mergeCell ref="I871:M871"/>
    <mergeCell ref="N871:R871"/>
    <mergeCell ref="C873:H874"/>
    <mergeCell ref="I873:AC874"/>
    <mergeCell ref="C878:H879"/>
    <mergeCell ref="I878:W878"/>
    <mergeCell ref="I879:M879"/>
    <mergeCell ref="N879:R879"/>
    <mergeCell ref="S879:W879"/>
    <mergeCell ref="E869:H869"/>
    <mergeCell ref="I869:M869"/>
    <mergeCell ref="N869:R869"/>
    <mergeCell ref="E870:H870"/>
    <mergeCell ref="I870:M870"/>
    <mergeCell ref="N870:R870"/>
    <mergeCell ref="C866:D870"/>
    <mergeCell ref="E866:H866"/>
    <mergeCell ref="I866:M866"/>
    <mergeCell ref="N866:R866"/>
    <mergeCell ref="E867:H867"/>
    <mergeCell ref="I867:M867"/>
    <mergeCell ref="N867:R867"/>
    <mergeCell ref="E868:H868"/>
    <mergeCell ref="I868:M868"/>
    <mergeCell ref="N868:R868"/>
    <mergeCell ref="Z857:AC857"/>
    <mergeCell ref="C863:H864"/>
    <mergeCell ref="I863:R863"/>
    <mergeCell ref="I864:M864"/>
    <mergeCell ref="N864:R864"/>
    <mergeCell ref="C865:D865"/>
    <mergeCell ref="E865:H865"/>
    <mergeCell ref="I865:M865"/>
    <mergeCell ref="N865:R865"/>
    <mergeCell ref="C857:H857"/>
    <mergeCell ref="I857:K857"/>
    <mergeCell ref="L857:O857"/>
    <mergeCell ref="P857:R857"/>
    <mergeCell ref="S857:V857"/>
    <mergeCell ref="W857:Y857"/>
    <mergeCell ref="Z855:AC855"/>
    <mergeCell ref="C856:H856"/>
    <mergeCell ref="I856:K856"/>
    <mergeCell ref="L856:O856"/>
    <mergeCell ref="P856:R856"/>
    <mergeCell ref="S856:V856"/>
    <mergeCell ref="W856:Y856"/>
    <mergeCell ref="Z856:AC856"/>
    <mergeCell ref="E855:H855"/>
    <mergeCell ref="I855:K855"/>
    <mergeCell ref="L855:O855"/>
    <mergeCell ref="P855:R855"/>
    <mergeCell ref="S855:V855"/>
    <mergeCell ref="W855:Y855"/>
    <mergeCell ref="Z853:AC853"/>
    <mergeCell ref="E854:H854"/>
    <mergeCell ref="I854:K854"/>
    <mergeCell ref="L854:O854"/>
    <mergeCell ref="P854:R854"/>
    <mergeCell ref="S854:V854"/>
    <mergeCell ref="W854:Y854"/>
    <mergeCell ref="Z854:AC854"/>
    <mergeCell ref="E853:H853"/>
    <mergeCell ref="I853:K853"/>
    <mergeCell ref="L853:O853"/>
    <mergeCell ref="P853:R853"/>
    <mergeCell ref="S853:V853"/>
    <mergeCell ref="W853:Y853"/>
    <mergeCell ref="C849:D855"/>
    <mergeCell ref="S851:V851"/>
    <mergeCell ref="W851:Y851"/>
    <mergeCell ref="Z851:AC851"/>
    <mergeCell ref="E852:H852"/>
    <mergeCell ref="I852:K852"/>
    <mergeCell ref="L852:O852"/>
    <mergeCell ref="P852:R852"/>
    <mergeCell ref="S852:V852"/>
    <mergeCell ref="W852:Y852"/>
    <mergeCell ref="Z852:AC852"/>
    <mergeCell ref="W849:Y849"/>
    <mergeCell ref="Z849:AC849"/>
    <mergeCell ref="E850:H850"/>
    <mergeCell ref="I850:K850"/>
    <mergeCell ref="L850:O850"/>
    <mergeCell ref="P850:R850"/>
    <mergeCell ref="S850:V850"/>
    <mergeCell ref="W850:Y850"/>
    <mergeCell ref="Z850:AC850"/>
    <mergeCell ref="E849:H849"/>
    <mergeCell ref="I849:K849"/>
    <mergeCell ref="L849:O849"/>
    <mergeCell ref="P849:R849"/>
    <mergeCell ref="S849:V849"/>
    <mergeCell ref="E851:H851"/>
    <mergeCell ref="I851:K851"/>
    <mergeCell ref="L851:O851"/>
    <mergeCell ref="P851:R851"/>
    <mergeCell ref="W847:Y847"/>
    <mergeCell ref="Z847:AC847"/>
    <mergeCell ref="C848:D848"/>
    <mergeCell ref="E848:H848"/>
    <mergeCell ref="I848:K848"/>
    <mergeCell ref="L848:O848"/>
    <mergeCell ref="P848:R848"/>
    <mergeCell ref="S848:V848"/>
    <mergeCell ref="W848:Y848"/>
    <mergeCell ref="Z848:AC848"/>
    <mergeCell ref="C841:H842"/>
    <mergeCell ref="I841:AC842"/>
    <mergeCell ref="C846:H847"/>
    <mergeCell ref="I846:O846"/>
    <mergeCell ref="P846:V846"/>
    <mergeCell ref="W846:AC846"/>
    <mergeCell ref="I847:K847"/>
    <mergeCell ref="L847:O847"/>
    <mergeCell ref="P847:R847"/>
    <mergeCell ref="S847:V847"/>
    <mergeCell ref="C829:D835"/>
    <mergeCell ref="E829:H829"/>
    <mergeCell ref="I829:K829"/>
    <mergeCell ref="L829:O829"/>
    <mergeCell ref="P829:R829"/>
    <mergeCell ref="S829:V829"/>
    <mergeCell ref="E830:H830"/>
    <mergeCell ref="I830:K830"/>
    <mergeCell ref="L830:O830"/>
    <mergeCell ref="P830:R830"/>
    <mergeCell ref="C836:H836"/>
    <mergeCell ref="I836:K836"/>
    <mergeCell ref="L836:O836"/>
    <mergeCell ref="P836:R836"/>
    <mergeCell ref="S836:V836"/>
    <mergeCell ref="I837:K838"/>
    <mergeCell ref="L837:O838"/>
    <mergeCell ref="P837:R838"/>
    <mergeCell ref="S837:V838"/>
    <mergeCell ref="E834:H834"/>
    <mergeCell ref="I834:K834"/>
    <mergeCell ref="L834:O834"/>
    <mergeCell ref="P834:R834"/>
    <mergeCell ref="S834:V834"/>
    <mergeCell ref="E835:H835"/>
    <mergeCell ref="I835:K835"/>
    <mergeCell ref="L835:O835"/>
    <mergeCell ref="P835:R835"/>
    <mergeCell ref="S835:V835"/>
    <mergeCell ref="S820:V820"/>
    <mergeCell ref="W820:Y820"/>
    <mergeCell ref="E832:H832"/>
    <mergeCell ref="I832:K832"/>
    <mergeCell ref="L832:O832"/>
    <mergeCell ref="P832:R832"/>
    <mergeCell ref="S832:V832"/>
    <mergeCell ref="E833:H833"/>
    <mergeCell ref="I833:K833"/>
    <mergeCell ref="L833:O833"/>
    <mergeCell ref="P833:R833"/>
    <mergeCell ref="S833:V833"/>
    <mergeCell ref="S830:V830"/>
    <mergeCell ref="E831:H831"/>
    <mergeCell ref="I831:K831"/>
    <mergeCell ref="L831:O831"/>
    <mergeCell ref="P831:R831"/>
    <mergeCell ref="S831:V831"/>
    <mergeCell ref="Z817:AC817"/>
    <mergeCell ref="AD817:AF817"/>
    <mergeCell ref="C828:D828"/>
    <mergeCell ref="E828:H828"/>
    <mergeCell ref="I828:K828"/>
    <mergeCell ref="L828:O828"/>
    <mergeCell ref="P828:R828"/>
    <mergeCell ref="S828:V828"/>
    <mergeCell ref="AG821:AJ821"/>
    <mergeCell ref="AD822:AF823"/>
    <mergeCell ref="AG822:AJ823"/>
    <mergeCell ref="C826:H827"/>
    <mergeCell ref="I826:O826"/>
    <mergeCell ref="P826:V826"/>
    <mergeCell ref="I827:K827"/>
    <mergeCell ref="L827:O827"/>
    <mergeCell ref="P827:R827"/>
    <mergeCell ref="S827:V827"/>
    <mergeCell ref="AD820:AF820"/>
    <mergeCell ref="AG820:AJ820"/>
    <mergeCell ref="C821:H821"/>
    <mergeCell ref="I821:K821"/>
    <mergeCell ref="L821:O821"/>
    <mergeCell ref="P821:R821"/>
    <mergeCell ref="S821:V821"/>
    <mergeCell ref="W821:Y821"/>
    <mergeCell ref="Z821:AC821"/>
    <mergeCell ref="AD821:AF821"/>
    <mergeCell ref="E820:H820"/>
    <mergeCell ref="I820:K820"/>
    <mergeCell ref="L820:O820"/>
    <mergeCell ref="P820:R820"/>
    <mergeCell ref="Z819:AC819"/>
    <mergeCell ref="AD819:AF819"/>
    <mergeCell ref="AG819:AJ819"/>
    <mergeCell ref="W814:Y814"/>
    <mergeCell ref="Z814:AC814"/>
    <mergeCell ref="AD814:AF814"/>
    <mergeCell ref="AG814:AJ814"/>
    <mergeCell ref="E815:H815"/>
    <mergeCell ref="I815:K815"/>
    <mergeCell ref="L815:O815"/>
    <mergeCell ref="P815:R815"/>
    <mergeCell ref="S815:V815"/>
    <mergeCell ref="W815:Y815"/>
    <mergeCell ref="Z820:AC820"/>
    <mergeCell ref="E819:H819"/>
    <mergeCell ref="I819:K819"/>
    <mergeCell ref="L819:O819"/>
    <mergeCell ref="P819:R819"/>
    <mergeCell ref="S819:V819"/>
    <mergeCell ref="W819:Y819"/>
    <mergeCell ref="AG817:AJ817"/>
    <mergeCell ref="E818:H818"/>
    <mergeCell ref="I818:K818"/>
    <mergeCell ref="L818:O818"/>
    <mergeCell ref="P818:R818"/>
    <mergeCell ref="S818:V818"/>
    <mergeCell ref="W818:Y818"/>
    <mergeCell ref="Z818:AC818"/>
    <mergeCell ref="AD818:AF818"/>
    <mergeCell ref="AG818:AJ818"/>
    <mergeCell ref="S817:V817"/>
    <mergeCell ref="W817:Y817"/>
    <mergeCell ref="W813:Y813"/>
    <mergeCell ref="Z813:AC813"/>
    <mergeCell ref="AD813:AF813"/>
    <mergeCell ref="AG813:AJ813"/>
    <mergeCell ref="C814:D820"/>
    <mergeCell ref="E814:H814"/>
    <mergeCell ref="I814:K814"/>
    <mergeCell ref="L814:O814"/>
    <mergeCell ref="P814:R814"/>
    <mergeCell ref="S814:V814"/>
    <mergeCell ref="C813:D813"/>
    <mergeCell ref="E813:H813"/>
    <mergeCell ref="I813:K813"/>
    <mergeCell ref="L813:O813"/>
    <mergeCell ref="P813:R813"/>
    <mergeCell ref="S813:V813"/>
    <mergeCell ref="AD816:AF816"/>
    <mergeCell ref="AG816:AJ816"/>
    <mergeCell ref="E817:H817"/>
    <mergeCell ref="I817:K817"/>
    <mergeCell ref="L817:O817"/>
    <mergeCell ref="P817:R817"/>
    <mergeCell ref="Z815:AC815"/>
    <mergeCell ref="AD815:AF815"/>
    <mergeCell ref="AG815:AJ815"/>
    <mergeCell ref="E816:H816"/>
    <mergeCell ref="I816:K816"/>
    <mergeCell ref="L816:O816"/>
    <mergeCell ref="P816:R816"/>
    <mergeCell ref="S816:V816"/>
    <mergeCell ref="W816:Y816"/>
    <mergeCell ref="Z816:AC816"/>
    <mergeCell ref="W811:AC811"/>
    <mergeCell ref="AD811:AJ811"/>
    <mergeCell ref="I812:K812"/>
    <mergeCell ref="L812:O812"/>
    <mergeCell ref="P812:R812"/>
    <mergeCell ref="S812:V812"/>
    <mergeCell ref="W812:Y812"/>
    <mergeCell ref="Z812:AC812"/>
    <mergeCell ref="AD812:AF812"/>
    <mergeCell ref="AG812:AJ812"/>
    <mergeCell ref="C806:E806"/>
    <mergeCell ref="F806:J806"/>
    <mergeCell ref="L806:M806"/>
    <mergeCell ref="N806:Q806"/>
    <mergeCell ref="C811:H812"/>
    <mergeCell ref="I811:O811"/>
    <mergeCell ref="P811:V811"/>
    <mergeCell ref="C797:H797"/>
    <mergeCell ref="I797:M797"/>
    <mergeCell ref="N797:R797"/>
    <mergeCell ref="S797:W797"/>
    <mergeCell ref="C798:H798"/>
    <mergeCell ref="I798:M798"/>
    <mergeCell ref="N798:R798"/>
    <mergeCell ref="S798:W798"/>
    <mergeCell ref="E795:H795"/>
    <mergeCell ref="I795:M795"/>
    <mergeCell ref="N795:R795"/>
    <mergeCell ref="S795:W795"/>
    <mergeCell ref="E796:H796"/>
    <mergeCell ref="I796:M796"/>
    <mergeCell ref="N796:R796"/>
    <mergeCell ref="S796:W796"/>
    <mergeCell ref="E793:H793"/>
    <mergeCell ref="I793:M793"/>
    <mergeCell ref="N793:R793"/>
    <mergeCell ref="S793:W793"/>
    <mergeCell ref="E794:H794"/>
    <mergeCell ref="I794:M794"/>
    <mergeCell ref="N794:R794"/>
    <mergeCell ref="S794:W794"/>
    <mergeCell ref="C791:D791"/>
    <mergeCell ref="E791:H791"/>
    <mergeCell ref="I791:M791"/>
    <mergeCell ref="N791:R791"/>
    <mergeCell ref="S791:W791"/>
    <mergeCell ref="C792:D796"/>
    <mergeCell ref="E792:H792"/>
    <mergeCell ref="I792:M792"/>
    <mergeCell ref="N792:R792"/>
    <mergeCell ref="S792:W792"/>
    <mergeCell ref="C782:H782"/>
    <mergeCell ref="I782:M782"/>
    <mergeCell ref="N782:R782"/>
    <mergeCell ref="C784:H785"/>
    <mergeCell ref="I784:AC785"/>
    <mergeCell ref="C789:H790"/>
    <mergeCell ref="I789:W789"/>
    <mergeCell ref="I790:M790"/>
    <mergeCell ref="N790:R790"/>
    <mergeCell ref="S790:W790"/>
    <mergeCell ref="E780:H780"/>
    <mergeCell ref="I780:M780"/>
    <mergeCell ref="N780:R780"/>
    <mergeCell ref="E781:H781"/>
    <mergeCell ref="I781:M781"/>
    <mergeCell ref="N781:R781"/>
    <mergeCell ref="C777:D781"/>
    <mergeCell ref="E777:H777"/>
    <mergeCell ref="I777:M777"/>
    <mergeCell ref="N777:R777"/>
    <mergeCell ref="E778:H778"/>
    <mergeCell ref="I778:M778"/>
    <mergeCell ref="N778:R778"/>
    <mergeCell ref="E779:H779"/>
    <mergeCell ref="I779:M779"/>
    <mergeCell ref="N779:R779"/>
    <mergeCell ref="Z768:AC768"/>
    <mergeCell ref="C774:H775"/>
    <mergeCell ref="I774:R774"/>
    <mergeCell ref="I775:M775"/>
    <mergeCell ref="N775:R775"/>
    <mergeCell ref="C776:D776"/>
    <mergeCell ref="E776:H776"/>
    <mergeCell ref="I776:M776"/>
    <mergeCell ref="N776:R776"/>
    <mergeCell ref="C768:H768"/>
    <mergeCell ref="I768:K768"/>
    <mergeCell ref="L768:O768"/>
    <mergeCell ref="P768:R768"/>
    <mergeCell ref="S768:V768"/>
    <mergeCell ref="W768:Y768"/>
    <mergeCell ref="Z766:AC766"/>
    <mergeCell ref="C767:H767"/>
    <mergeCell ref="I767:K767"/>
    <mergeCell ref="L767:O767"/>
    <mergeCell ref="P767:R767"/>
    <mergeCell ref="S767:V767"/>
    <mergeCell ref="W767:Y767"/>
    <mergeCell ref="Z767:AC767"/>
    <mergeCell ref="E766:H766"/>
    <mergeCell ref="I766:K766"/>
    <mergeCell ref="L766:O766"/>
    <mergeCell ref="P766:R766"/>
    <mergeCell ref="S766:V766"/>
    <mergeCell ref="W766:Y766"/>
    <mergeCell ref="Z764:AC764"/>
    <mergeCell ref="E765:H765"/>
    <mergeCell ref="I765:K765"/>
    <mergeCell ref="L765:O765"/>
    <mergeCell ref="P765:R765"/>
    <mergeCell ref="S765:V765"/>
    <mergeCell ref="W765:Y765"/>
    <mergeCell ref="Z765:AC765"/>
    <mergeCell ref="E764:H764"/>
    <mergeCell ref="I764:K764"/>
    <mergeCell ref="L764:O764"/>
    <mergeCell ref="P764:R764"/>
    <mergeCell ref="S764:V764"/>
    <mergeCell ref="W764:Y764"/>
    <mergeCell ref="C760:D766"/>
    <mergeCell ref="S762:V762"/>
    <mergeCell ref="W762:Y762"/>
    <mergeCell ref="Z762:AC762"/>
    <mergeCell ref="E763:H763"/>
    <mergeCell ref="I763:K763"/>
    <mergeCell ref="L763:O763"/>
    <mergeCell ref="P763:R763"/>
    <mergeCell ref="S763:V763"/>
    <mergeCell ref="W763:Y763"/>
    <mergeCell ref="Z763:AC763"/>
    <mergeCell ref="W760:Y760"/>
    <mergeCell ref="Z760:AC760"/>
    <mergeCell ref="E761:H761"/>
    <mergeCell ref="I761:K761"/>
    <mergeCell ref="L761:O761"/>
    <mergeCell ref="P761:R761"/>
    <mergeCell ref="S761:V761"/>
    <mergeCell ref="W761:Y761"/>
    <mergeCell ref="Z761:AC761"/>
    <mergeCell ref="E760:H760"/>
    <mergeCell ref="I760:K760"/>
    <mergeCell ref="L760:O760"/>
    <mergeCell ref="P760:R760"/>
    <mergeCell ref="S760:V760"/>
    <mergeCell ref="E762:H762"/>
    <mergeCell ref="I762:K762"/>
    <mergeCell ref="L762:O762"/>
    <mergeCell ref="P762:R762"/>
    <mergeCell ref="W758:Y758"/>
    <mergeCell ref="Z758:AC758"/>
    <mergeCell ref="C759:D759"/>
    <mergeCell ref="E759:H759"/>
    <mergeCell ref="I759:K759"/>
    <mergeCell ref="L759:O759"/>
    <mergeCell ref="P759:R759"/>
    <mergeCell ref="S759:V759"/>
    <mergeCell ref="W759:Y759"/>
    <mergeCell ref="Z759:AC759"/>
    <mergeCell ref="C752:H753"/>
    <mergeCell ref="I752:AC753"/>
    <mergeCell ref="C757:H758"/>
    <mergeCell ref="I757:O757"/>
    <mergeCell ref="P757:V757"/>
    <mergeCell ref="W757:AC757"/>
    <mergeCell ref="I758:K758"/>
    <mergeCell ref="L758:O758"/>
    <mergeCell ref="P758:R758"/>
    <mergeCell ref="S758:V758"/>
    <mergeCell ref="C740:D746"/>
    <mergeCell ref="E740:H740"/>
    <mergeCell ref="I740:K740"/>
    <mergeCell ref="L740:O740"/>
    <mergeCell ref="P740:R740"/>
    <mergeCell ref="S740:V740"/>
    <mergeCell ref="E741:H741"/>
    <mergeCell ref="I741:K741"/>
    <mergeCell ref="L741:O741"/>
    <mergeCell ref="P741:R741"/>
    <mergeCell ref="C747:H747"/>
    <mergeCell ref="I747:K747"/>
    <mergeCell ref="L747:O747"/>
    <mergeCell ref="P747:R747"/>
    <mergeCell ref="S747:V747"/>
    <mergeCell ref="I748:K749"/>
    <mergeCell ref="L748:O749"/>
    <mergeCell ref="P748:R749"/>
    <mergeCell ref="S748:V749"/>
    <mergeCell ref="E745:H745"/>
    <mergeCell ref="I745:K745"/>
    <mergeCell ref="L745:O745"/>
    <mergeCell ref="P745:R745"/>
    <mergeCell ref="S745:V745"/>
    <mergeCell ref="E746:H746"/>
    <mergeCell ref="I746:K746"/>
    <mergeCell ref="L746:O746"/>
    <mergeCell ref="P746:R746"/>
    <mergeCell ref="S746:V746"/>
    <mergeCell ref="S731:V731"/>
    <mergeCell ref="W731:Y731"/>
    <mergeCell ref="E743:H743"/>
    <mergeCell ref="I743:K743"/>
    <mergeCell ref="L743:O743"/>
    <mergeCell ref="P743:R743"/>
    <mergeCell ref="S743:V743"/>
    <mergeCell ref="E744:H744"/>
    <mergeCell ref="I744:K744"/>
    <mergeCell ref="L744:O744"/>
    <mergeCell ref="P744:R744"/>
    <mergeCell ref="S744:V744"/>
    <mergeCell ref="S741:V741"/>
    <mergeCell ref="E742:H742"/>
    <mergeCell ref="I742:K742"/>
    <mergeCell ref="L742:O742"/>
    <mergeCell ref="P742:R742"/>
    <mergeCell ref="S742:V742"/>
    <mergeCell ref="Z728:AC728"/>
    <mergeCell ref="AD728:AF728"/>
    <mergeCell ref="C739:D739"/>
    <mergeCell ref="E739:H739"/>
    <mergeCell ref="I739:K739"/>
    <mergeCell ref="L739:O739"/>
    <mergeCell ref="P739:R739"/>
    <mergeCell ref="S739:V739"/>
    <mergeCell ref="AG732:AJ732"/>
    <mergeCell ref="AD733:AF734"/>
    <mergeCell ref="AG733:AJ734"/>
    <mergeCell ref="C737:H738"/>
    <mergeCell ref="I737:O737"/>
    <mergeCell ref="P737:V737"/>
    <mergeCell ref="I738:K738"/>
    <mergeCell ref="L738:O738"/>
    <mergeCell ref="P738:R738"/>
    <mergeCell ref="S738:V738"/>
    <mergeCell ref="AD731:AF731"/>
    <mergeCell ref="AG731:AJ731"/>
    <mergeCell ref="C732:H732"/>
    <mergeCell ref="I732:K732"/>
    <mergeCell ref="L732:O732"/>
    <mergeCell ref="P732:R732"/>
    <mergeCell ref="S732:V732"/>
    <mergeCell ref="W732:Y732"/>
    <mergeCell ref="Z732:AC732"/>
    <mergeCell ref="AD732:AF732"/>
    <mergeCell ref="E731:H731"/>
    <mergeCell ref="I731:K731"/>
    <mergeCell ref="L731:O731"/>
    <mergeCell ref="P731:R731"/>
    <mergeCell ref="Z730:AC730"/>
    <mergeCell ref="AD730:AF730"/>
    <mergeCell ref="AG730:AJ730"/>
    <mergeCell ref="W725:Y725"/>
    <mergeCell ref="Z725:AC725"/>
    <mergeCell ref="AD725:AF725"/>
    <mergeCell ref="AG725:AJ725"/>
    <mergeCell ref="E726:H726"/>
    <mergeCell ref="I726:K726"/>
    <mergeCell ref="L726:O726"/>
    <mergeCell ref="P726:R726"/>
    <mergeCell ref="S726:V726"/>
    <mergeCell ref="W726:Y726"/>
    <mergeCell ref="Z731:AC731"/>
    <mergeCell ref="E730:H730"/>
    <mergeCell ref="I730:K730"/>
    <mergeCell ref="L730:O730"/>
    <mergeCell ref="P730:R730"/>
    <mergeCell ref="S730:V730"/>
    <mergeCell ref="W730:Y730"/>
    <mergeCell ref="AG728:AJ728"/>
    <mergeCell ref="E729:H729"/>
    <mergeCell ref="I729:K729"/>
    <mergeCell ref="L729:O729"/>
    <mergeCell ref="P729:R729"/>
    <mergeCell ref="S729:V729"/>
    <mergeCell ref="W729:Y729"/>
    <mergeCell ref="Z729:AC729"/>
    <mergeCell ref="AD729:AF729"/>
    <mergeCell ref="AG729:AJ729"/>
    <mergeCell ref="S728:V728"/>
    <mergeCell ref="W728:Y728"/>
    <mergeCell ref="W724:Y724"/>
    <mergeCell ref="Z724:AC724"/>
    <mergeCell ref="AD724:AF724"/>
    <mergeCell ref="AG724:AJ724"/>
    <mergeCell ref="C725:D731"/>
    <mergeCell ref="E725:H725"/>
    <mergeCell ref="I725:K725"/>
    <mergeCell ref="L725:O725"/>
    <mergeCell ref="P725:R725"/>
    <mergeCell ref="S725:V725"/>
    <mergeCell ref="C724:D724"/>
    <mergeCell ref="E724:H724"/>
    <mergeCell ref="I724:K724"/>
    <mergeCell ref="L724:O724"/>
    <mergeCell ref="P724:R724"/>
    <mergeCell ref="S724:V724"/>
    <mergeCell ref="AD727:AF727"/>
    <mergeCell ref="AG727:AJ727"/>
    <mergeCell ref="E728:H728"/>
    <mergeCell ref="I728:K728"/>
    <mergeCell ref="L728:O728"/>
    <mergeCell ref="P728:R728"/>
    <mergeCell ref="Z726:AC726"/>
    <mergeCell ref="AD726:AF726"/>
    <mergeCell ref="AG726:AJ726"/>
    <mergeCell ref="E727:H727"/>
    <mergeCell ref="I727:K727"/>
    <mergeCell ref="L727:O727"/>
    <mergeCell ref="P727:R727"/>
    <mergeCell ref="S727:V727"/>
    <mergeCell ref="W727:Y727"/>
    <mergeCell ref="Z727:AC727"/>
    <mergeCell ref="W722:AC722"/>
    <mergeCell ref="AD722:AJ722"/>
    <mergeCell ref="I723:K723"/>
    <mergeCell ref="L723:O723"/>
    <mergeCell ref="P723:R723"/>
    <mergeCell ref="S723:V723"/>
    <mergeCell ref="W723:Y723"/>
    <mergeCell ref="Z723:AC723"/>
    <mergeCell ref="AD723:AF723"/>
    <mergeCell ref="AG723:AJ723"/>
    <mergeCell ref="C717:E717"/>
    <mergeCell ref="F717:J717"/>
    <mergeCell ref="L717:M717"/>
    <mergeCell ref="N717:Q717"/>
    <mergeCell ref="C722:H723"/>
    <mergeCell ref="I722:O722"/>
    <mergeCell ref="P722:V722"/>
    <mergeCell ref="C708:H708"/>
    <mergeCell ref="I708:M708"/>
    <mergeCell ref="N708:R708"/>
    <mergeCell ref="S708:W708"/>
    <mergeCell ref="C709:H709"/>
    <mergeCell ref="I709:M709"/>
    <mergeCell ref="N709:R709"/>
    <mergeCell ref="S709:W709"/>
    <mergeCell ref="E706:H706"/>
    <mergeCell ref="I706:M706"/>
    <mergeCell ref="N706:R706"/>
    <mergeCell ref="S706:W706"/>
    <mergeCell ref="E707:H707"/>
    <mergeCell ref="I707:M707"/>
    <mergeCell ref="N707:R707"/>
    <mergeCell ref="S707:W707"/>
    <mergeCell ref="E704:H704"/>
    <mergeCell ref="I704:M704"/>
    <mergeCell ref="N704:R704"/>
    <mergeCell ref="S704:W704"/>
    <mergeCell ref="E705:H705"/>
    <mergeCell ref="I705:M705"/>
    <mergeCell ref="N705:R705"/>
    <mergeCell ref="S705:W705"/>
    <mergeCell ref="C702:D702"/>
    <mergeCell ref="E702:H702"/>
    <mergeCell ref="I702:M702"/>
    <mergeCell ref="N702:R702"/>
    <mergeCell ref="S702:W702"/>
    <mergeCell ref="C703:D707"/>
    <mergeCell ref="E703:H703"/>
    <mergeCell ref="I703:M703"/>
    <mergeCell ref="N703:R703"/>
    <mergeCell ref="S703:W703"/>
    <mergeCell ref="C693:H693"/>
    <mergeCell ref="I693:M693"/>
    <mergeCell ref="N693:R693"/>
    <mergeCell ref="C695:H696"/>
    <mergeCell ref="I695:AC696"/>
    <mergeCell ref="C700:H701"/>
    <mergeCell ref="I700:W700"/>
    <mergeCell ref="I701:M701"/>
    <mergeCell ref="N701:R701"/>
    <mergeCell ref="S701:W701"/>
    <mergeCell ref="E691:H691"/>
    <mergeCell ref="I691:M691"/>
    <mergeCell ref="N691:R691"/>
    <mergeCell ref="E692:H692"/>
    <mergeCell ref="I692:M692"/>
    <mergeCell ref="N692:R692"/>
    <mergeCell ref="C688:D692"/>
    <mergeCell ref="E688:H688"/>
    <mergeCell ref="I688:M688"/>
    <mergeCell ref="N688:R688"/>
    <mergeCell ref="E689:H689"/>
    <mergeCell ref="I689:M689"/>
    <mergeCell ref="N689:R689"/>
    <mergeCell ref="E690:H690"/>
    <mergeCell ref="I690:M690"/>
    <mergeCell ref="N690:R690"/>
    <mergeCell ref="Z679:AC679"/>
    <mergeCell ref="C685:H686"/>
    <mergeCell ref="I685:R685"/>
    <mergeCell ref="I686:M686"/>
    <mergeCell ref="N686:R686"/>
    <mergeCell ref="C687:D687"/>
    <mergeCell ref="E687:H687"/>
    <mergeCell ref="I687:M687"/>
    <mergeCell ref="N687:R687"/>
    <mergeCell ref="C679:H679"/>
    <mergeCell ref="I679:K679"/>
    <mergeCell ref="L679:O679"/>
    <mergeCell ref="P679:R679"/>
    <mergeCell ref="S679:V679"/>
    <mergeCell ref="W679:Y679"/>
    <mergeCell ref="Z677:AC677"/>
    <mergeCell ref="C678:H678"/>
    <mergeCell ref="I678:K678"/>
    <mergeCell ref="L678:O678"/>
    <mergeCell ref="P678:R678"/>
    <mergeCell ref="S678:V678"/>
    <mergeCell ref="W678:Y678"/>
    <mergeCell ref="Z678:AC678"/>
    <mergeCell ref="E677:H677"/>
    <mergeCell ref="I677:K677"/>
    <mergeCell ref="L677:O677"/>
    <mergeCell ref="P677:R677"/>
    <mergeCell ref="S677:V677"/>
    <mergeCell ref="W677:Y677"/>
    <mergeCell ref="Z675:AC675"/>
    <mergeCell ref="E676:H676"/>
    <mergeCell ref="I676:K676"/>
    <mergeCell ref="L676:O676"/>
    <mergeCell ref="P676:R676"/>
    <mergeCell ref="S676:V676"/>
    <mergeCell ref="W676:Y676"/>
    <mergeCell ref="Z676:AC676"/>
    <mergeCell ref="E675:H675"/>
    <mergeCell ref="I675:K675"/>
    <mergeCell ref="L675:O675"/>
    <mergeCell ref="P675:R675"/>
    <mergeCell ref="S675:V675"/>
    <mergeCell ref="W675:Y675"/>
    <mergeCell ref="C671:D677"/>
    <mergeCell ref="S673:V673"/>
    <mergeCell ref="W673:Y673"/>
    <mergeCell ref="Z673:AC673"/>
    <mergeCell ref="E674:H674"/>
    <mergeCell ref="I674:K674"/>
    <mergeCell ref="L674:O674"/>
    <mergeCell ref="P674:R674"/>
    <mergeCell ref="S674:V674"/>
    <mergeCell ref="W674:Y674"/>
    <mergeCell ref="Z674:AC674"/>
    <mergeCell ref="W671:Y671"/>
    <mergeCell ref="Z671:AC671"/>
    <mergeCell ref="E672:H672"/>
    <mergeCell ref="I672:K672"/>
    <mergeCell ref="L672:O672"/>
    <mergeCell ref="P672:R672"/>
    <mergeCell ref="S672:V672"/>
    <mergeCell ref="W672:Y672"/>
    <mergeCell ref="Z672:AC672"/>
    <mergeCell ref="E671:H671"/>
    <mergeCell ref="I671:K671"/>
    <mergeCell ref="L671:O671"/>
    <mergeCell ref="P671:R671"/>
    <mergeCell ref="S671:V671"/>
    <mergeCell ref="E673:H673"/>
    <mergeCell ref="I673:K673"/>
    <mergeCell ref="L673:O673"/>
    <mergeCell ref="P673:R673"/>
    <mergeCell ref="W669:Y669"/>
    <mergeCell ref="Z669:AC669"/>
    <mergeCell ref="C670:D670"/>
    <mergeCell ref="E670:H670"/>
    <mergeCell ref="I670:K670"/>
    <mergeCell ref="L670:O670"/>
    <mergeCell ref="P670:R670"/>
    <mergeCell ref="S670:V670"/>
    <mergeCell ref="W670:Y670"/>
    <mergeCell ref="Z670:AC670"/>
    <mergeCell ref="C663:H664"/>
    <mergeCell ref="I663:AC664"/>
    <mergeCell ref="C668:H669"/>
    <mergeCell ref="I668:O668"/>
    <mergeCell ref="P668:V668"/>
    <mergeCell ref="W668:AC668"/>
    <mergeCell ref="I669:K669"/>
    <mergeCell ref="L669:O669"/>
    <mergeCell ref="P669:R669"/>
    <mergeCell ref="S669:V669"/>
    <mergeCell ref="C651:D657"/>
    <mergeCell ref="E651:H651"/>
    <mergeCell ref="I651:K651"/>
    <mergeCell ref="L651:O651"/>
    <mergeCell ref="P651:R651"/>
    <mergeCell ref="S651:V651"/>
    <mergeCell ref="E652:H652"/>
    <mergeCell ref="I652:K652"/>
    <mergeCell ref="L652:O652"/>
    <mergeCell ref="P652:R652"/>
    <mergeCell ref="C658:H658"/>
    <mergeCell ref="I658:K658"/>
    <mergeCell ref="L658:O658"/>
    <mergeCell ref="P658:R658"/>
    <mergeCell ref="S658:V658"/>
    <mergeCell ref="I659:K660"/>
    <mergeCell ref="L659:O660"/>
    <mergeCell ref="P659:R660"/>
    <mergeCell ref="S659:V660"/>
    <mergeCell ref="E656:H656"/>
    <mergeCell ref="I656:K656"/>
    <mergeCell ref="L656:O656"/>
    <mergeCell ref="P656:R656"/>
    <mergeCell ref="S656:V656"/>
    <mergeCell ref="E657:H657"/>
    <mergeCell ref="I657:K657"/>
    <mergeCell ref="L657:O657"/>
    <mergeCell ref="P657:R657"/>
    <mergeCell ref="S657:V657"/>
    <mergeCell ref="S642:V642"/>
    <mergeCell ref="W642:Y642"/>
    <mergeCell ref="E654:H654"/>
    <mergeCell ref="I654:K654"/>
    <mergeCell ref="L654:O654"/>
    <mergeCell ref="P654:R654"/>
    <mergeCell ref="S654:V654"/>
    <mergeCell ref="E655:H655"/>
    <mergeCell ref="I655:K655"/>
    <mergeCell ref="L655:O655"/>
    <mergeCell ref="P655:R655"/>
    <mergeCell ref="S655:V655"/>
    <mergeCell ref="S652:V652"/>
    <mergeCell ref="E653:H653"/>
    <mergeCell ref="I653:K653"/>
    <mergeCell ref="L653:O653"/>
    <mergeCell ref="P653:R653"/>
    <mergeCell ref="S653:V653"/>
    <mergeCell ref="Z639:AC639"/>
    <mergeCell ref="AD639:AF639"/>
    <mergeCell ref="C650:D650"/>
    <mergeCell ref="E650:H650"/>
    <mergeCell ref="I650:K650"/>
    <mergeCell ref="L650:O650"/>
    <mergeCell ref="P650:R650"/>
    <mergeCell ref="S650:V650"/>
    <mergeCell ref="AG643:AJ643"/>
    <mergeCell ref="AD644:AF645"/>
    <mergeCell ref="AG644:AJ645"/>
    <mergeCell ref="C648:H649"/>
    <mergeCell ref="I648:O648"/>
    <mergeCell ref="P648:V648"/>
    <mergeCell ref="I649:K649"/>
    <mergeCell ref="L649:O649"/>
    <mergeCell ref="P649:R649"/>
    <mergeCell ref="S649:V649"/>
    <mergeCell ref="AD642:AF642"/>
    <mergeCell ref="AG642:AJ642"/>
    <mergeCell ref="C643:H643"/>
    <mergeCell ref="I643:K643"/>
    <mergeCell ref="L643:O643"/>
    <mergeCell ref="P643:R643"/>
    <mergeCell ref="S643:V643"/>
    <mergeCell ref="W643:Y643"/>
    <mergeCell ref="Z643:AC643"/>
    <mergeCell ref="AD643:AF643"/>
    <mergeCell ref="E642:H642"/>
    <mergeCell ref="I642:K642"/>
    <mergeCell ref="L642:O642"/>
    <mergeCell ref="P642:R642"/>
    <mergeCell ref="Z641:AC641"/>
    <mergeCell ref="AD641:AF641"/>
    <mergeCell ref="AG641:AJ641"/>
    <mergeCell ref="W636:Y636"/>
    <mergeCell ref="Z636:AC636"/>
    <mergeCell ref="AD636:AF636"/>
    <mergeCell ref="AG636:AJ636"/>
    <mergeCell ref="E637:H637"/>
    <mergeCell ref="I637:K637"/>
    <mergeCell ref="L637:O637"/>
    <mergeCell ref="P637:R637"/>
    <mergeCell ref="S637:V637"/>
    <mergeCell ref="W637:Y637"/>
    <mergeCell ref="Z642:AC642"/>
    <mergeCell ref="E641:H641"/>
    <mergeCell ref="I641:K641"/>
    <mergeCell ref="L641:O641"/>
    <mergeCell ref="P641:R641"/>
    <mergeCell ref="S641:V641"/>
    <mergeCell ref="W641:Y641"/>
    <mergeCell ref="AG639:AJ639"/>
    <mergeCell ref="E640:H640"/>
    <mergeCell ref="I640:K640"/>
    <mergeCell ref="L640:O640"/>
    <mergeCell ref="P640:R640"/>
    <mergeCell ref="S640:V640"/>
    <mergeCell ref="W640:Y640"/>
    <mergeCell ref="Z640:AC640"/>
    <mergeCell ref="AD640:AF640"/>
    <mergeCell ref="AG640:AJ640"/>
    <mergeCell ref="S639:V639"/>
    <mergeCell ref="W639:Y639"/>
    <mergeCell ref="W635:Y635"/>
    <mergeCell ref="Z635:AC635"/>
    <mergeCell ref="AD635:AF635"/>
    <mergeCell ref="AG635:AJ635"/>
    <mergeCell ref="C636:D642"/>
    <mergeCell ref="E636:H636"/>
    <mergeCell ref="I636:K636"/>
    <mergeCell ref="L636:O636"/>
    <mergeCell ref="P636:R636"/>
    <mergeCell ref="S636:V636"/>
    <mergeCell ref="C635:D635"/>
    <mergeCell ref="E635:H635"/>
    <mergeCell ref="I635:K635"/>
    <mergeCell ref="L635:O635"/>
    <mergeCell ref="P635:R635"/>
    <mergeCell ref="S635:V635"/>
    <mergeCell ref="AD638:AF638"/>
    <mergeCell ref="AG638:AJ638"/>
    <mergeCell ref="E639:H639"/>
    <mergeCell ref="I639:K639"/>
    <mergeCell ref="L639:O639"/>
    <mergeCell ref="P639:R639"/>
    <mergeCell ref="Z637:AC637"/>
    <mergeCell ref="AD637:AF637"/>
    <mergeCell ref="AG637:AJ637"/>
    <mergeCell ref="E638:H638"/>
    <mergeCell ref="I638:K638"/>
    <mergeCell ref="L638:O638"/>
    <mergeCell ref="P638:R638"/>
    <mergeCell ref="S638:V638"/>
    <mergeCell ref="W638:Y638"/>
    <mergeCell ref="Z638:AC638"/>
    <mergeCell ref="W633:AC633"/>
    <mergeCell ref="AD633:AJ633"/>
    <mergeCell ref="I634:K634"/>
    <mergeCell ref="L634:O634"/>
    <mergeCell ref="P634:R634"/>
    <mergeCell ref="S634:V634"/>
    <mergeCell ref="W634:Y634"/>
    <mergeCell ref="Z634:AC634"/>
    <mergeCell ref="AD634:AF634"/>
    <mergeCell ref="AG634:AJ634"/>
    <mergeCell ref="C628:E628"/>
    <mergeCell ref="F628:J628"/>
    <mergeCell ref="L628:M628"/>
    <mergeCell ref="N628:Q628"/>
    <mergeCell ref="C633:H634"/>
    <mergeCell ref="I633:O633"/>
    <mergeCell ref="P633:V633"/>
    <mergeCell ref="C619:H619"/>
    <mergeCell ref="I619:M619"/>
    <mergeCell ref="N619:R619"/>
    <mergeCell ref="S619:W619"/>
    <mergeCell ref="C620:H620"/>
    <mergeCell ref="I620:M620"/>
    <mergeCell ref="N620:R620"/>
    <mergeCell ref="S620:W620"/>
    <mergeCell ref="E617:H617"/>
    <mergeCell ref="I617:M617"/>
    <mergeCell ref="N617:R617"/>
    <mergeCell ref="S617:W617"/>
    <mergeCell ref="E618:H618"/>
    <mergeCell ref="I618:M618"/>
    <mergeCell ref="N618:R618"/>
    <mergeCell ref="S618:W618"/>
    <mergeCell ref="E615:H615"/>
    <mergeCell ref="I615:M615"/>
    <mergeCell ref="N615:R615"/>
    <mergeCell ref="S615:W615"/>
    <mergeCell ref="E616:H616"/>
    <mergeCell ref="I616:M616"/>
    <mergeCell ref="N616:R616"/>
    <mergeCell ref="S616:W616"/>
    <mergeCell ref="C613:D613"/>
    <mergeCell ref="E613:H613"/>
    <mergeCell ref="I613:M613"/>
    <mergeCell ref="N613:R613"/>
    <mergeCell ref="S613:W613"/>
    <mergeCell ref="C614:D618"/>
    <mergeCell ref="E614:H614"/>
    <mergeCell ref="I614:M614"/>
    <mergeCell ref="N614:R614"/>
    <mergeCell ref="S614:W614"/>
    <mergeCell ref="C604:H604"/>
    <mergeCell ref="I604:M604"/>
    <mergeCell ref="N604:R604"/>
    <mergeCell ref="C606:H607"/>
    <mergeCell ref="I606:AC607"/>
    <mergeCell ref="C611:H612"/>
    <mergeCell ref="I611:W611"/>
    <mergeCell ref="I612:M612"/>
    <mergeCell ref="N612:R612"/>
    <mergeCell ref="S612:W612"/>
    <mergeCell ref="E602:H602"/>
    <mergeCell ref="I602:M602"/>
    <mergeCell ref="N602:R602"/>
    <mergeCell ref="E603:H603"/>
    <mergeCell ref="I603:M603"/>
    <mergeCell ref="N603:R603"/>
    <mergeCell ref="C599:D603"/>
    <mergeCell ref="E599:H599"/>
    <mergeCell ref="I599:M599"/>
    <mergeCell ref="N599:R599"/>
    <mergeCell ref="E600:H600"/>
    <mergeCell ref="I600:M600"/>
    <mergeCell ref="N600:R600"/>
    <mergeCell ref="E601:H601"/>
    <mergeCell ref="I601:M601"/>
    <mergeCell ref="N601:R601"/>
    <mergeCell ref="Z590:AC590"/>
    <mergeCell ref="C596:H597"/>
    <mergeCell ref="I596:R596"/>
    <mergeCell ref="I597:M597"/>
    <mergeCell ref="N597:R597"/>
    <mergeCell ref="C598:D598"/>
    <mergeCell ref="E598:H598"/>
    <mergeCell ref="I598:M598"/>
    <mergeCell ref="N598:R598"/>
    <mergeCell ref="C590:H590"/>
    <mergeCell ref="I590:K590"/>
    <mergeCell ref="L590:O590"/>
    <mergeCell ref="P590:R590"/>
    <mergeCell ref="S590:V590"/>
    <mergeCell ref="W590:Y590"/>
    <mergeCell ref="Z588:AC588"/>
    <mergeCell ref="C589:H589"/>
    <mergeCell ref="I589:K589"/>
    <mergeCell ref="L589:O589"/>
    <mergeCell ref="P589:R589"/>
    <mergeCell ref="S589:V589"/>
    <mergeCell ref="W589:Y589"/>
    <mergeCell ref="Z589:AC589"/>
    <mergeCell ref="E588:H588"/>
    <mergeCell ref="I588:K588"/>
    <mergeCell ref="L588:O588"/>
    <mergeCell ref="P588:R588"/>
    <mergeCell ref="S588:V588"/>
    <mergeCell ref="W588:Y588"/>
    <mergeCell ref="Z586:AC586"/>
    <mergeCell ref="E587:H587"/>
    <mergeCell ref="I587:K587"/>
    <mergeCell ref="L587:O587"/>
    <mergeCell ref="P587:R587"/>
    <mergeCell ref="S587:V587"/>
    <mergeCell ref="W587:Y587"/>
    <mergeCell ref="Z587:AC587"/>
    <mergeCell ref="E586:H586"/>
    <mergeCell ref="I586:K586"/>
    <mergeCell ref="L586:O586"/>
    <mergeCell ref="P586:R586"/>
    <mergeCell ref="S586:V586"/>
    <mergeCell ref="W586:Y586"/>
    <mergeCell ref="C582:D588"/>
    <mergeCell ref="S584:V584"/>
    <mergeCell ref="W584:Y584"/>
    <mergeCell ref="Z584:AC584"/>
    <mergeCell ref="E585:H585"/>
    <mergeCell ref="I585:K585"/>
    <mergeCell ref="L585:O585"/>
    <mergeCell ref="P585:R585"/>
    <mergeCell ref="S585:V585"/>
    <mergeCell ref="W585:Y585"/>
    <mergeCell ref="Z585:AC585"/>
    <mergeCell ref="W582:Y582"/>
    <mergeCell ref="Z582:AC582"/>
    <mergeCell ref="E583:H583"/>
    <mergeCell ref="I583:K583"/>
    <mergeCell ref="L583:O583"/>
    <mergeCell ref="P583:R583"/>
    <mergeCell ref="S583:V583"/>
    <mergeCell ref="W583:Y583"/>
    <mergeCell ref="Z583:AC583"/>
    <mergeCell ref="E582:H582"/>
    <mergeCell ref="I582:K582"/>
    <mergeCell ref="L582:O582"/>
    <mergeCell ref="P582:R582"/>
    <mergeCell ref="S582:V582"/>
    <mergeCell ref="E584:H584"/>
    <mergeCell ref="I584:K584"/>
    <mergeCell ref="L584:O584"/>
    <mergeCell ref="P584:R584"/>
    <mergeCell ref="W580:Y580"/>
    <mergeCell ref="Z580:AC580"/>
    <mergeCell ref="C581:D581"/>
    <mergeCell ref="E581:H581"/>
    <mergeCell ref="I581:K581"/>
    <mergeCell ref="L581:O581"/>
    <mergeCell ref="P581:R581"/>
    <mergeCell ref="S581:V581"/>
    <mergeCell ref="W581:Y581"/>
    <mergeCell ref="Z581:AC581"/>
    <mergeCell ref="C574:H575"/>
    <mergeCell ref="I574:AC575"/>
    <mergeCell ref="C579:H580"/>
    <mergeCell ref="I579:O579"/>
    <mergeCell ref="P579:V579"/>
    <mergeCell ref="W579:AC579"/>
    <mergeCell ref="I580:K580"/>
    <mergeCell ref="L580:O580"/>
    <mergeCell ref="P580:R580"/>
    <mergeCell ref="S580:V580"/>
    <mergeCell ref="C562:D568"/>
    <mergeCell ref="E562:H562"/>
    <mergeCell ref="I562:K562"/>
    <mergeCell ref="L562:O562"/>
    <mergeCell ref="P562:R562"/>
    <mergeCell ref="S562:V562"/>
    <mergeCell ref="E563:H563"/>
    <mergeCell ref="I563:K563"/>
    <mergeCell ref="L563:O563"/>
    <mergeCell ref="P563:R563"/>
    <mergeCell ref="C569:H569"/>
    <mergeCell ref="I569:K569"/>
    <mergeCell ref="L569:O569"/>
    <mergeCell ref="P569:R569"/>
    <mergeCell ref="S569:V569"/>
    <mergeCell ref="I570:K571"/>
    <mergeCell ref="L570:O571"/>
    <mergeCell ref="P570:R571"/>
    <mergeCell ref="S570:V571"/>
    <mergeCell ref="E567:H567"/>
    <mergeCell ref="I567:K567"/>
    <mergeCell ref="L567:O567"/>
    <mergeCell ref="P567:R567"/>
    <mergeCell ref="S567:V567"/>
    <mergeCell ref="E568:H568"/>
    <mergeCell ref="I568:K568"/>
    <mergeCell ref="L568:O568"/>
    <mergeCell ref="P568:R568"/>
    <mergeCell ref="S568:V568"/>
    <mergeCell ref="S553:V553"/>
    <mergeCell ref="W553:Y553"/>
    <mergeCell ref="E565:H565"/>
    <mergeCell ref="I565:K565"/>
    <mergeCell ref="L565:O565"/>
    <mergeCell ref="P565:R565"/>
    <mergeCell ref="S565:V565"/>
    <mergeCell ref="E566:H566"/>
    <mergeCell ref="I566:K566"/>
    <mergeCell ref="L566:O566"/>
    <mergeCell ref="P566:R566"/>
    <mergeCell ref="S566:V566"/>
    <mergeCell ref="S563:V563"/>
    <mergeCell ref="E564:H564"/>
    <mergeCell ref="I564:K564"/>
    <mergeCell ref="L564:O564"/>
    <mergeCell ref="P564:R564"/>
    <mergeCell ref="S564:V564"/>
    <mergeCell ref="Z550:AC550"/>
    <mergeCell ref="AD550:AF550"/>
    <mergeCell ref="C561:D561"/>
    <mergeCell ref="E561:H561"/>
    <mergeCell ref="I561:K561"/>
    <mergeCell ref="L561:O561"/>
    <mergeCell ref="P561:R561"/>
    <mergeCell ref="S561:V561"/>
    <mergeCell ref="AG554:AJ554"/>
    <mergeCell ref="AD555:AF556"/>
    <mergeCell ref="AG555:AJ556"/>
    <mergeCell ref="C559:H560"/>
    <mergeCell ref="I559:O559"/>
    <mergeCell ref="P559:V559"/>
    <mergeCell ref="I560:K560"/>
    <mergeCell ref="L560:O560"/>
    <mergeCell ref="P560:R560"/>
    <mergeCell ref="S560:V560"/>
    <mergeCell ref="AD553:AF553"/>
    <mergeCell ref="AG553:AJ553"/>
    <mergeCell ref="C554:H554"/>
    <mergeCell ref="I554:K554"/>
    <mergeCell ref="L554:O554"/>
    <mergeCell ref="P554:R554"/>
    <mergeCell ref="S554:V554"/>
    <mergeCell ref="W554:Y554"/>
    <mergeCell ref="Z554:AC554"/>
    <mergeCell ref="AD554:AF554"/>
    <mergeCell ref="E553:H553"/>
    <mergeCell ref="I553:K553"/>
    <mergeCell ref="L553:O553"/>
    <mergeCell ref="P553:R553"/>
    <mergeCell ref="Z552:AC552"/>
    <mergeCell ref="AD552:AF552"/>
    <mergeCell ref="AG552:AJ552"/>
    <mergeCell ref="W547:Y547"/>
    <mergeCell ref="Z547:AC547"/>
    <mergeCell ref="AD547:AF547"/>
    <mergeCell ref="AG547:AJ547"/>
    <mergeCell ref="E548:H548"/>
    <mergeCell ref="I548:K548"/>
    <mergeCell ref="L548:O548"/>
    <mergeCell ref="P548:R548"/>
    <mergeCell ref="S548:V548"/>
    <mergeCell ref="W548:Y548"/>
    <mergeCell ref="Z553:AC553"/>
    <mergeCell ref="E552:H552"/>
    <mergeCell ref="I552:K552"/>
    <mergeCell ref="L552:O552"/>
    <mergeCell ref="P552:R552"/>
    <mergeCell ref="S552:V552"/>
    <mergeCell ref="W552:Y552"/>
    <mergeCell ref="AG550:AJ550"/>
    <mergeCell ref="E551:H551"/>
    <mergeCell ref="I551:K551"/>
    <mergeCell ref="L551:O551"/>
    <mergeCell ref="P551:R551"/>
    <mergeCell ref="S551:V551"/>
    <mergeCell ref="W551:Y551"/>
    <mergeCell ref="Z551:AC551"/>
    <mergeCell ref="AD551:AF551"/>
    <mergeCell ref="AG551:AJ551"/>
    <mergeCell ref="S550:V550"/>
    <mergeCell ref="W550:Y550"/>
    <mergeCell ref="W546:Y546"/>
    <mergeCell ref="Z546:AC546"/>
    <mergeCell ref="AD546:AF546"/>
    <mergeCell ref="AG546:AJ546"/>
    <mergeCell ref="C547:D553"/>
    <mergeCell ref="E547:H547"/>
    <mergeCell ref="I547:K547"/>
    <mergeCell ref="L547:O547"/>
    <mergeCell ref="P547:R547"/>
    <mergeCell ref="S547:V547"/>
    <mergeCell ref="C546:D546"/>
    <mergeCell ref="E546:H546"/>
    <mergeCell ref="I546:K546"/>
    <mergeCell ref="L546:O546"/>
    <mergeCell ref="P546:R546"/>
    <mergeCell ref="S546:V546"/>
    <mergeCell ref="AD549:AF549"/>
    <mergeCell ref="AG549:AJ549"/>
    <mergeCell ref="E550:H550"/>
    <mergeCell ref="I550:K550"/>
    <mergeCell ref="L550:O550"/>
    <mergeCell ref="P550:R550"/>
    <mergeCell ref="Z548:AC548"/>
    <mergeCell ref="AD548:AF548"/>
    <mergeCell ref="AG548:AJ548"/>
    <mergeCell ref="E549:H549"/>
    <mergeCell ref="I549:K549"/>
    <mergeCell ref="L549:O549"/>
    <mergeCell ref="P549:R549"/>
    <mergeCell ref="S549:V549"/>
    <mergeCell ref="W549:Y549"/>
    <mergeCell ref="Z549:AC549"/>
    <mergeCell ref="W544:AC544"/>
    <mergeCell ref="AD544:AJ544"/>
    <mergeCell ref="I545:K545"/>
    <mergeCell ref="L545:O545"/>
    <mergeCell ref="P545:R545"/>
    <mergeCell ref="S545:V545"/>
    <mergeCell ref="W545:Y545"/>
    <mergeCell ref="Z545:AC545"/>
    <mergeCell ref="AD545:AF545"/>
    <mergeCell ref="AG545:AJ545"/>
    <mergeCell ref="C539:E539"/>
    <mergeCell ref="F539:J539"/>
    <mergeCell ref="L539:M539"/>
    <mergeCell ref="N539:Q539"/>
    <mergeCell ref="C544:H545"/>
    <mergeCell ref="I544:O544"/>
    <mergeCell ref="P544:V544"/>
    <mergeCell ref="C530:H530"/>
    <mergeCell ref="I530:M530"/>
    <mergeCell ref="N530:R530"/>
    <mergeCell ref="S530:W530"/>
    <mergeCell ref="C531:H531"/>
    <mergeCell ref="I531:M531"/>
    <mergeCell ref="N531:R531"/>
    <mergeCell ref="S531:W531"/>
    <mergeCell ref="E528:H528"/>
    <mergeCell ref="I528:M528"/>
    <mergeCell ref="N528:R528"/>
    <mergeCell ref="S528:W528"/>
    <mergeCell ref="E529:H529"/>
    <mergeCell ref="I529:M529"/>
    <mergeCell ref="N529:R529"/>
    <mergeCell ref="S529:W529"/>
    <mergeCell ref="E526:H526"/>
    <mergeCell ref="I526:M526"/>
    <mergeCell ref="N526:R526"/>
    <mergeCell ref="S526:W526"/>
    <mergeCell ref="E527:H527"/>
    <mergeCell ref="I527:M527"/>
    <mergeCell ref="N527:R527"/>
    <mergeCell ref="S527:W527"/>
    <mergeCell ref="C524:D524"/>
    <mergeCell ref="E524:H524"/>
    <mergeCell ref="I524:M524"/>
    <mergeCell ref="N524:R524"/>
    <mergeCell ref="S524:W524"/>
    <mergeCell ref="C525:D529"/>
    <mergeCell ref="E525:H525"/>
    <mergeCell ref="I525:M525"/>
    <mergeCell ref="N525:R525"/>
    <mergeCell ref="S525:W525"/>
    <mergeCell ref="C515:H515"/>
    <mergeCell ref="I515:M515"/>
    <mergeCell ref="N515:R515"/>
    <mergeCell ref="C517:H518"/>
    <mergeCell ref="I517:AC518"/>
    <mergeCell ref="C522:H523"/>
    <mergeCell ref="I522:W522"/>
    <mergeCell ref="I523:M523"/>
    <mergeCell ref="N523:R523"/>
    <mergeCell ref="S523:W523"/>
    <mergeCell ref="E513:H513"/>
    <mergeCell ref="I513:M513"/>
    <mergeCell ref="N513:R513"/>
    <mergeCell ref="E514:H514"/>
    <mergeCell ref="I514:M514"/>
    <mergeCell ref="N514:R514"/>
    <mergeCell ref="C510:D514"/>
    <mergeCell ref="E510:H510"/>
    <mergeCell ref="I510:M510"/>
    <mergeCell ref="N510:R510"/>
    <mergeCell ref="E511:H511"/>
    <mergeCell ref="I511:M511"/>
    <mergeCell ref="N511:R511"/>
    <mergeCell ref="E512:H512"/>
    <mergeCell ref="I512:M512"/>
    <mergeCell ref="N512:R512"/>
    <mergeCell ref="Z501:AC501"/>
    <mergeCell ref="C507:H508"/>
    <mergeCell ref="I507:R507"/>
    <mergeCell ref="I508:M508"/>
    <mergeCell ref="N508:R508"/>
    <mergeCell ref="C509:D509"/>
    <mergeCell ref="E509:H509"/>
    <mergeCell ref="I509:M509"/>
    <mergeCell ref="N509:R509"/>
    <mergeCell ref="C501:H501"/>
    <mergeCell ref="I501:K501"/>
    <mergeCell ref="L501:O501"/>
    <mergeCell ref="P501:R501"/>
    <mergeCell ref="S501:V501"/>
    <mergeCell ref="W501:Y501"/>
    <mergeCell ref="Z499:AC499"/>
    <mergeCell ref="C500:H500"/>
    <mergeCell ref="I500:K500"/>
    <mergeCell ref="L500:O500"/>
    <mergeCell ref="P500:R500"/>
    <mergeCell ref="S500:V500"/>
    <mergeCell ref="W500:Y500"/>
    <mergeCell ref="Z500:AC500"/>
    <mergeCell ref="E499:H499"/>
    <mergeCell ref="I499:K499"/>
    <mergeCell ref="L499:O499"/>
    <mergeCell ref="P499:R499"/>
    <mergeCell ref="S499:V499"/>
    <mergeCell ref="W499:Y499"/>
    <mergeCell ref="Z497:AC497"/>
    <mergeCell ref="E498:H498"/>
    <mergeCell ref="I498:K498"/>
    <mergeCell ref="L498:O498"/>
    <mergeCell ref="P498:R498"/>
    <mergeCell ref="S498:V498"/>
    <mergeCell ref="W498:Y498"/>
    <mergeCell ref="Z498:AC498"/>
    <mergeCell ref="E497:H497"/>
    <mergeCell ref="I497:K497"/>
    <mergeCell ref="L497:O497"/>
    <mergeCell ref="P497:R497"/>
    <mergeCell ref="S497:V497"/>
    <mergeCell ref="W497:Y497"/>
    <mergeCell ref="C493:D499"/>
    <mergeCell ref="S495:V495"/>
    <mergeCell ref="W495:Y495"/>
    <mergeCell ref="Z495:AC495"/>
    <mergeCell ref="E496:H496"/>
    <mergeCell ref="I496:K496"/>
    <mergeCell ref="L496:O496"/>
    <mergeCell ref="P496:R496"/>
    <mergeCell ref="S496:V496"/>
    <mergeCell ref="W496:Y496"/>
    <mergeCell ref="Z496:AC496"/>
    <mergeCell ref="W493:Y493"/>
    <mergeCell ref="Z493:AC493"/>
    <mergeCell ref="E494:H494"/>
    <mergeCell ref="I494:K494"/>
    <mergeCell ref="L494:O494"/>
    <mergeCell ref="P494:R494"/>
    <mergeCell ref="S494:V494"/>
    <mergeCell ref="W494:Y494"/>
    <mergeCell ref="Z494:AC494"/>
    <mergeCell ref="E493:H493"/>
    <mergeCell ref="I493:K493"/>
    <mergeCell ref="L493:O493"/>
    <mergeCell ref="P493:R493"/>
    <mergeCell ref="S493:V493"/>
    <mergeCell ref="E495:H495"/>
    <mergeCell ref="I495:K495"/>
    <mergeCell ref="L495:O495"/>
    <mergeCell ref="P495:R495"/>
    <mergeCell ref="W491:Y491"/>
    <mergeCell ref="Z491:AC491"/>
    <mergeCell ref="C492:D492"/>
    <mergeCell ref="E492:H492"/>
    <mergeCell ref="I492:K492"/>
    <mergeCell ref="L492:O492"/>
    <mergeCell ref="P492:R492"/>
    <mergeCell ref="S492:V492"/>
    <mergeCell ref="W492:Y492"/>
    <mergeCell ref="Z492:AC492"/>
    <mergeCell ref="C485:H486"/>
    <mergeCell ref="I485:AC486"/>
    <mergeCell ref="C490:H491"/>
    <mergeCell ref="I490:O490"/>
    <mergeCell ref="P490:V490"/>
    <mergeCell ref="W490:AC490"/>
    <mergeCell ref="I491:K491"/>
    <mergeCell ref="L491:O491"/>
    <mergeCell ref="P491:R491"/>
    <mergeCell ref="S491:V491"/>
    <mergeCell ref="C473:D479"/>
    <mergeCell ref="E473:H473"/>
    <mergeCell ref="I473:K473"/>
    <mergeCell ref="L473:O473"/>
    <mergeCell ref="P473:R473"/>
    <mergeCell ref="S473:V473"/>
    <mergeCell ref="E474:H474"/>
    <mergeCell ref="I474:K474"/>
    <mergeCell ref="L474:O474"/>
    <mergeCell ref="P474:R474"/>
    <mergeCell ref="C480:H480"/>
    <mergeCell ref="I480:K480"/>
    <mergeCell ref="L480:O480"/>
    <mergeCell ref="P480:R480"/>
    <mergeCell ref="S480:V480"/>
    <mergeCell ref="I481:K482"/>
    <mergeCell ref="L481:O482"/>
    <mergeCell ref="P481:R482"/>
    <mergeCell ref="S481:V482"/>
    <mergeCell ref="E478:H478"/>
    <mergeCell ref="I478:K478"/>
    <mergeCell ref="L478:O478"/>
    <mergeCell ref="P478:R478"/>
    <mergeCell ref="S478:V478"/>
    <mergeCell ref="E479:H479"/>
    <mergeCell ref="I479:K479"/>
    <mergeCell ref="L479:O479"/>
    <mergeCell ref="P479:R479"/>
    <mergeCell ref="S479:V479"/>
    <mergeCell ref="S464:V464"/>
    <mergeCell ref="W464:Y464"/>
    <mergeCell ref="E476:H476"/>
    <mergeCell ref="I476:K476"/>
    <mergeCell ref="L476:O476"/>
    <mergeCell ref="P476:R476"/>
    <mergeCell ref="S476:V476"/>
    <mergeCell ref="E477:H477"/>
    <mergeCell ref="I477:K477"/>
    <mergeCell ref="L477:O477"/>
    <mergeCell ref="P477:R477"/>
    <mergeCell ref="S477:V477"/>
    <mergeCell ref="S474:V474"/>
    <mergeCell ref="E475:H475"/>
    <mergeCell ref="I475:K475"/>
    <mergeCell ref="L475:O475"/>
    <mergeCell ref="P475:R475"/>
    <mergeCell ref="S475:V475"/>
    <mergeCell ref="Z461:AC461"/>
    <mergeCell ref="AD461:AF461"/>
    <mergeCell ref="C472:D472"/>
    <mergeCell ref="E472:H472"/>
    <mergeCell ref="I472:K472"/>
    <mergeCell ref="L472:O472"/>
    <mergeCell ref="P472:R472"/>
    <mergeCell ref="S472:V472"/>
    <mergeCell ref="AG465:AJ465"/>
    <mergeCell ref="AD466:AF467"/>
    <mergeCell ref="AG466:AJ467"/>
    <mergeCell ref="C470:H471"/>
    <mergeCell ref="I470:O470"/>
    <mergeCell ref="P470:V470"/>
    <mergeCell ref="I471:K471"/>
    <mergeCell ref="L471:O471"/>
    <mergeCell ref="P471:R471"/>
    <mergeCell ref="S471:V471"/>
    <mergeCell ref="AD464:AF464"/>
    <mergeCell ref="AG464:AJ464"/>
    <mergeCell ref="C465:H465"/>
    <mergeCell ref="I465:K465"/>
    <mergeCell ref="L465:O465"/>
    <mergeCell ref="P465:R465"/>
    <mergeCell ref="S465:V465"/>
    <mergeCell ref="W465:Y465"/>
    <mergeCell ref="Z465:AC465"/>
    <mergeCell ref="AD465:AF465"/>
    <mergeCell ref="E464:H464"/>
    <mergeCell ref="I464:K464"/>
    <mergeCell ref="L464:O464"/>
    <mergeCell ref="P464:R464"/>
    <mergeCell ref="Z463:AC463"/>
    <mergeCell ref="AD463:AF463"/>
    <mergeCell ref="AG463:AJ463"/>
    <mergeCell ref="W458:Y458"/>
    <mergeCell ref="Z458:AC458"/>
    <mergeCell ref="AD458:AF458"/>
    <mergeCell ref="AG458:AJ458"/>
    <mergeCell ref="E459:H459"/>
    <mergeCell ref="I459:K459"/>
    <mergeCell ref="L459:O459"/>
    <mergeCell ref="P459:R459"/>
    <mergeCell ref="S459:V459"/>
    <mergeCell ref="W459:Y459"/>
    <mergeCell ref="Z464:AC464"/>
    <mergeCell ref="E463:H463"/>
    <mergeCell ref="I463:K463"/>
    <mergeCell ref="L463:O463"/>
    <mergeCell ref="P463:R463"/>
    <mergeCell ref="S463:V463"/>
    <mergeCell ref="W463:Y463"/>
    <mergeCell ref="AG461:AJ461"/>
    <mergeCell ref="E462:H462"/>
    <mergeCell ref="I462:K462"/>
    <mergeCell ref="L462:O462"/>
    <mergeCell ref="P462:R462"/>
    <mergeCell ref="S462:V462"/>
    <mergeCell ref="W462:Y462"/>
    <mergeCell ref="Z462:AC462"/>
    <mergeCell ref="AD462:AF462"/>
    <mergeCell ref="AG462:AJ462"/>
    <mergeCell ref="S461:V461"/>
    <mergeCell ref="W461:Y461"/>
    <mergeCell ref="W457:Y457"/>
    <mergeCell ref="Z457:AC457"/>
    <mergeCell ref="AD457:AF457"/>
    <mergeCell ref="AG457:AJ457"/>
    <mergeCell ref="C458:D464"/>
    <mergeCell ref="E458:H458"/>
    <mergeCell ref="I458:K458"/>
    <mergeCell ref="L458:O458"/>
    <mergeCell ref="P458:R458"/>
    <mergeCell ref="S458:V458"/>
    <mergeCell ref="C457:D457"/>
    <mergeCell ref="E457:H457"/>
    <mergeCell ref="I457:K457"/>
    <mergeCell ref="L457:O457"/>
    <mergeCell ref="P457:R457"/>
    <mergeCell ref="S457:V457"/>
    <mergeCell ref="AD460:AF460"/>
    <mergeCell ref="AG460:AJ460"/>
    <mergeCell ref="E461:H461"/>
    <mergeCell ref="I461:K461"/>
    <mergeCell ref="L461:O461"/>
    <mergeCell ref="P461:R461"/>
    <mergeCell ref="Z459:AC459"/>
    <mergeCell ref="AD459:AF459"/>
    <mergeCell ref="AG459:AJ459"/>
    <mergeCell ref="E460:H460"/>
    <mergeCell ref="I460:K460"/>
    <mergeCell ref="L460:O460"/>
    <mergeCell ref="P460:R460"/>
    <mergeCell ref="S460:V460"/>
    <mergeCell ref="W460:Y460"/>
    <mergeCell ref="Z460:AC460"/>
    <mergeCell ref="W455:AC455"/>
    <mergeCell ref="AD455:AJ455"/>
    <mergeCell ref="I456:K456"/>
    <mergeCell ref="L456:O456"/>
    <mergeCell ref="P456:R456"/>
    <mergeCell ref="S456:V456"/>
    <mergeCell ref="W456:Y456"/>
    <mergeCell ref="Z456:AC456"/>
    <mergeCell ref="AD456:AF456"/>
    <mergeCell ref="AG456:AJ456"/>
    <mergeCell ref="C450:E450"/>
    <mergeCell ref="F450:J450"/>
    <mergeCell ref="L450:M450"/>
    <mergeCell ref="N450:Q450"/>
    <mergeCell ref="C455:H456"/>
    <mergeCell ref="I455:O455"/>
    <mergeCell ref="P455:V455"/>
    <mergeCell ref="C441:H441"/>
    <mergeCell ref="I441:M441"/>
    <mergeCell ref="N441:R441"/>
    <mergeCell ref="S441:W441"/>
    <mergeCell ref="C442:H442"/>
    <mergeCell ref="I442:M442"/>
    <mergeCell ref="N442:R442"/>
    <mergeCell ref="S442:W442"/>
    <mergeCell ref="E439:H439"/>
    <mergeCell ref="I439:M439"/>
    <mergeCell ref="N439:R439"/>
    <mergeCell ref="S439:W439"/>
    <mergeCell ref="E440:H440"/>
    <mergeCell ref="I440:M440"/>
    <mergeCell ref="N440:R440"/>
    <mergeCell ref="S440:W440"/>
    <mergeCell ref="E437:H437"/>
    <mergeCell ref="I437:M437"/>
    <mergeCell ref="N437:R437"/>
    <mergeCell ref="S437:W437"/>
    <mergeCell ref="E438:H438"/>
    <mergeCell ref="I438:M438"/>
    <mergeCell ref="N438:R438"/>
    <mergeCell ref="S438:W438"/>
    <mergeCell ref="C435:D435"/>
    <mergeCell ref="E435:H435"/>
    <mergeCell ref="I435:M435"/>
    <mergeCell ref="N435:R435"/>
    <mergeCell ref="S435:W435"/>
    <mergeCell ref="C436:D440"/>
    <mergeCell ref="E436:H436"/>
    <mergeCell ref="I436:M436"/>
    <mergeCell ref="N436:R436"/>
    <mergeCell ref="S436:W436"/>
    <mergeCell ref="C426:H426"/>
    <mergeCell ref="I426:M426"/>
    <mergeCell ref="N426:R426"/>
    <mergeCell ref="C428:H429"/>
    <mergeCell ref="I428:AC429"/>
    <mergeCell ref="C433:H434"/>
    <mergeCell ref="I433:W433"/>
    <mergeCell ref="I434:M434"/>
    <mergeCell ref="N434:R434"/>
    <mergeCell ref="S434:W434"/>
    <mergeCell ref="E424:H424"/>
    <mergeCell ref="I424:M424"/>
    <mergeCell ref="N424:R424"/>
    <mergeCell ref="E425:H425"/>
    <mergeCell ref="I425:M425"/>
    <mergeCell ref="N425:R425"/>
    <mergeCell ref="C421:D425"/>
    <mergeCell ref="E421:H421"/>
    <mergeCell ref="I421:M421"/>
    <mergeCell ref="N421:R421"/>
    <mergeCell ref="E422:H422"/>
    <mergeCell ref="I422:M422"/>
    <mergeCell ref="N422:R422"/>
    <mergeCell ref="E423:H423"/>
    <mergeCell ref="I423:M423"/>
    <mergeCell ref="N423:R423"/>
    <mergeCell ref="Z412:AC412"/>
    <mergeCell ref="C418:H419"/>
    <mergeCell ref="I418:R418"/>
    <mergeCell ref="I419:M419"/>
    <mergeCell ref="N419:R419"/>
    <mergeCell ref="C420:D420"/>
    <mergeCell ref="E420:H420"/>
    <mergeCell ref="I420:M420"/>
    <mergeCell ref="N420:R420"/>
    <mergeCell ref="C412:H412"/>
    <mergeCell ref="I412:K412"/>
    <mergeCell ref="L412:O412"/>
    <mergeCell ref="P412:R412"/>
    <mergeCell ref="S412:V412"/>
    <mergeCell ref="W412:Y412"/>
    <mergeCell ref="Z410:AC410"/>
    <mergeCell ref="C411:H411"/>
    <mergeCell ref="I411:K411"/>
    <mergeCell ref="L411:O411"/>
    <mergeCell ref="P411:R411"/>
    <mergeCell ref="S411:V411"/>
    <mergeCell ref="W411:Y411"/>
    <mergeCell ref="Z411:AC411"/>
    <mergeCell ref="E410:H410"/>
    <mergeCell ref="I410:K410"/>
    <mergeCell ref="L410:O410"/>
    <mergeCell ref="P410:R410"/>
    <mergeCell ref="S410:V410"/>
    <mergeCell ref="W410:Y410"/>
    <mergeCell ref="Z408:AC408"/>
    <mergeCell ref="E409:H409"/>
    <mergeCell ref="I409:K409"/>
    <mergeCell ref="L409:O409"/>
    <mergeCell ref="P409:R409"/>
    <mergeCell ref="S409:V409"/>
    <mergeCell ref="W409:Y409"/>
    <mergeCell ref="Z409:AC409"/>
    <mergeCell ref="E408:H408"/>
    <mergeCell ref="I408:K408"/>
    <mergeCell ref="L408:O408"/>
    <mergeCell ref="P408:R408"/>
    <mergeCell ref="S408:V408"/>
    <mergeCell ref="W408:Y408"/>
    <mergeCell ref="C404:D410"/>
    <mergeCell ref="S406:V406"/>
    <mergeCell ref="W406:Y406"/>
    <mergeCell ref="Z406:AC406"/>
    <mergeCell ref="E407:H407"/>
    <mergeCell ref="I407:K407"/>
    <mergeCell ref="L407:O407"/>
    <mergeCell ref="P407:R407"/>
    <mergeCell ref="S407:V407"/>
    <mergeCell ref="W407:Y407"/>
    <mergeCell ref="Z407:AC407"/>
    <mergeCell ref="W404:Y404"/>
    <mergeCell ref="Z404:AC404"/>
    <mergeCell ref="E405:H405"/>
    <mergeCell ref="I405:K405"/>
    <mergeCell ref="L405:O405"/>
    <mergeCell ref="P405:R405"/>
    <mergeCell ref="S405:V405"/>
    <mergeCell ref="W405:Y405"/>
    <mergeCell ref="Z405:AC405"/>
    <mergeCell ref="E404:H404"/>
    <mergeCell ref="I404:K404"/>
    <mergeCell ref="L404:O404"/>
    <mergeCell ref="P404:R404"/>
    <mergeCell ref="S404:V404"/>
    <mergeCell ref="E406:H406"/>
    <mergeCell ref="I406:K406"/>
    <mergeCell ref="L406:O406"/>
    <mergeCell ref="P406:R406"/>
    <mergeCell ref="W402:Y402"/>
    <mergeCell ref="Z402:AC402"/>
    <mergeCell ref="C403:D403"/>
    <mergeCell ref="E403:H403"/>
    <mergeCell ref="I403:K403"/>
    <mergeCell ref="L403:O403"/>
    <mergeCell ref="P403:R403"/>
    <mergeCell ref="S403:V403"/>
    <mergeCell ref="W403:Y403"/>
    <mergeCell ref="Z403:AC403"/>
    <mergeCell ref="C396:H397"/>
    <mergeCell ref="I396:AC397"/>
    <mergeCell ref="C401:H402"/>
    <mergeCell ref="I401:O401"/>
    <mergeCell ref="P401:V401"/>
    <mergeCell ref="W401:AC401"/>
    <mergeCell ref="I402:K402"/>
    <mergeCell ref="L402:O402"/>
    <mergeCell ref="P402:R402"/>
    <mergeCell ref="S402:V402"/>
    <mergeCell ref="C384:D390"/>
    <mergeCell ref="E384:H384"/>
    <mergeCell ref="I384:K384"/>
    <mergeCell ref="L384:O384"/>
    <mergeCell ref="P384:R384"/>
    <mergeCell ref="S384:V384"/>
    <mergeCell ref="E385:H385"/>
    <mergeCell ref="I385:K385"/>
    <mergeCell ref="L385:O385"/>
    <mergeCell ref="P385:R385"/>
    <mergeCell ref="C391:H391"/>
    <mergeCell ref="I391:K391"/>
    <mergeCell ref="L391:O391"/>
    <mergeCell ref="P391:R391"/>
    <mergeCell ref="S391:V391"/>
    <mergeCell ref="I392:K393"/>
    <mergeCell ref="L392:O393"/>
    <mergeCell ref="P392:R393"/>
    <mergeCell ref="S392:V393"/>
    <mergeCell ref="E389:H389"/>
    <mergeCell ref="I389:K389"/>
    <mergeCell ref="L389:O389"/>
    <mergeCell ref="P389:R389"/>
    <mergeCell ref="S389:V389"/>
    <mergeCell ref="E390:H390"/>
    <mergeCell ref="I390:K390"/>
    <mergeCell ref="L390:O390"/>
    <mergeCell ref="P390:R390"/>
    <mergeCell ref="S390:V390"/>
    <mergeCell ref="S375:V375"/>
    <mergeCell ref="W375:Y375"/>
    <mergeCell ref="E387:H387"/>
    <mergeCell ref="I387:K387"/>
    <mergeCell ref="L387:O387"/>
    <mergeCell ref="P387:R387"/>
    <mergeCell ref="S387:V387"/>
    <mergeCell ref="E388:H388"/>
    <mergeCell ref="I388:K388"/>
    <mergeCell ref="L388:O388"/>
    <mergeCell ref="P388:R388"/>
    <mergeCell ref="S388:V388"/>
    <mergeCell ref="S385:V385"/>
    <mergeCell ref="E386:H386"/>
    <mergeCell ref="I386:K386"/>
    <mergeCell ref="L386:O386"/>
    <mergeCell ref="P386:R386"/>
    <mergeCell ref="S386:V386"/>
    <mergeCell ref="Z372:AC372"/>
    <mergeCell ref="AD372:AF372"/>
    <mergeCell ref="C383:D383"/>
    <mergeCell ref="E383:H383"/>
    <mergeCell ref="I383:K383"/>
    <mergeCell ref="L383:O383"/>
    <mergeCell ref="P383:R383"/>
    <mergeCell ref="S383:V383"/>
    <mergeCell ref="AG376:AJ376"/>
    <mergeCell ref="AD377:AF378"/>
    <mergeCell ref="AG377:AJ378"/>
    <mergeCell ref="C381:H382"/>
    <mergeCell ref="I381:O381"/>
    <mergeCell ref="P381:V381"/>
    <mergeCell ref="I382:K382"/>
    <mergeCell ref="L382:O382"/>
    <mergeCell ref="P382:R382"/>
    <mergeCell ref="S382:V382"/>
    <mergeCell ref="AD375:AF375"/>
    <mergeCell ref="AG375:AJ375"/>
    <mergeCell ref="C376:H376"/>
    <mergeCell ref="I376:K376"/>
    <mergeCell ref="L376:O376"/>
    <mergeCell ref="P376:R376"/>
    <mergeCell ref="S376:V376"/>
    <mergeCell ref="W376:Y376"/>
    <mergeCell ref="Z376:AC376"/>
    <mergeCell ref="AD376:AF376"/>
    <mergeCell ref="E375:H375"/>
    <mergeCell ref="I375:K375"/>
    <mergeCell ref="L375:O375"/>
    <mergeCell ref="P375:R375"/>
    <mergeCell ref="Z374:AC374"/>
    <mergeCell ref="AD374:AF374"/>
    <mergeCell ref="AG374:AJ374"/>
    <mergeCell ref="W369:Y369"/>
    <mergeCell ref="Z369:AC369"/>
    <mergeCell ref="AD369:AF369"/>
    <mergeCell ref="AG369:AJ369"/>
    <mergeCell ref="E370:H370"/>
    <mergeCell ref="I370:K370"/>
    <mergeCell ref="L370:O370"/>
    <mergeCell ref="P370:R370"/>
    <mergeCell ref="S370:V370"/>
    <mergeCell ref="W370:Y370"/>
    <mergeCell ref="Z375:AC375"/>
    <mergeCell ref="E374:H374"/>
    <mergeCell ref="I374:K374"/>
    <mergeCell ref="L374:O374"/>
    <mergeCell ref="P374:R374"/>
    <mergeCell ref="S374:V374"/>
    <mergeCell ref="W374:Y374"/>
    <mergeCell ref="AG372:AJ372"/>
    <mergeCell ref="E373:H373"/>
    <mergeCell ref="I373:K373"/>
    <mergeCell ref="L373:O373"/>
    <mergeCell ref="P373:R373"/>
    <mergeCell ref="S373:V373"/>
    <mergeCell ref="W373:Y373"/>
    <mergeCell ref="Z373:AC373"/>
    <mergeCell ref="AD373:AF373"/>
    <mergeCell ref="AG373:AJ373"/>
    <mergeCell ref="S372:V372"/>
    <mergeCell ref="W372:Y372"/>
    <mergeCell ref="W368:Y368"/>
    <mergeCell ref="Z368:AC368"/>
    <mergeCell ref="AD368:AF368"/>
    <mergeCell ref="AG368:AJ368"/>
    <mergeCell ref="C369:D375"/>
    <mergeCell ref="E369:H369"/>
    <mergeCell ref="I369:K369"/>
    <mergeCell ref="L369:O369"/>
    <mergeCell ref="P369:R369"/>
    <mergeCell ref="S369:V369"/>
    <mergeCell ref="C368:D368"/>
    <mergeCell ref="E368:H368"/>
    <mergeCell ref="I368:K368"/>
    <mergeCell ref="L368:O368"/>
    <mergeCell ref="P368:R368"/>
    <mergeCell ref="S368:V368"/>
    <mergeCell ref="AD371:AF371"/>
    <mergeCell ref="AG371:AJ371"/>
    <mergeCell ref="E372:H372"/>
    <mergeCell ref="I372:K372"/>
    <mergeCell ref="L372:O372"/>
    <mergeCell ref="P372:R372"/>
    <mergeCell ref="Z370:AC370"/>
    <mergeCell ref="AD370:AF370"/>
    <mergeCell ref="AG370:AJ370"/>
    <mergeCell ref="E371:H371"/>
    <mergeCell ref="I371:K371"/>
    <mergeCell ref="L371:O371"/>
    <mergeCell ref="P371:R371"/>
    <mergeCell ref="S371:V371"/>
    <mergeCell ref="W371:Y371"/>
    <mergeCell ref="Z371:AC371"/>
    <mergeCell ref="W366:AC366"/>
    <mergeCell ref="AD366:AJ366"/>
    <mergeCell ref="I367:K367"/>
    <mergeCell ref="L367:O367"/>
    <mergeCell ref="P367:R367"/>
    <mergeCell ref="S367:V367"/>
    <mergeCell ref="W367:Y367"/>
    <mergeCell ref="Z367:AC367"/>
    <mergeCell ref="AD367:AF367"/>
    <mergeCell ref="AG367:AJ367"/>
    <mergeCell ref="C361:E361"/>
    <mergeCell ref="F361:J361"/>
    <mergeCell ref="L361:M361"/>
    <mergeCell ref="N361:Q361"/>
    <mergeCell ref="C366:H367"/>
    <mergeCell ref="I366:O366"/>
    <mergeCell ref="P366:V366"/>
    <mergeCell ref="C352:H352"/>
    <mergeCell ref="I352:M352"/>
    <mergeCell ref="N352:R352"/>
    <mergeCell ref="S352:W352"/>
    <mergeCell ref="C353:H353"/>
    <mergeCell ref="I353:M353"/>
    <mergeCell ref="N353:R353"/>
    <mergeCell ref="S353:W353"/>
    <mergeCell ref="E350:H350"/>
    <mergeCell ref="I350:M350"/>
    <mergeCell ref="N350:R350"/>
    <mergeCell ref="S350:W350"/>
    <mergeCell ref="E351:H351"/>
    <mergeCell ref="I351:M351"/>
    <mergeCell ref="N351:R351"/>
    <mergeCell ref="S351:W351"/>
    <mergeCell ref="E348:H348"/>
    <mergeCell ref="I348:M348"/>
    <mergeCell ref="N348:R348"/>
    <mergeCell ref="S348:W348"/>
    <mergeCell ref="E349:H349"/>
    <mergeCell ref="I349:M349"/>
    <mergeCell ref="N349:R349"/>
    <mergeCell ref="S349:W349"/>
    <mergeCell ref="C346:D346"/>
    <mergeCell ref="E346:H346"/>
    <mergeCell ref="I346:M346"/>
    <mergeCell ref="N346:R346"/>
    <mergeCell ref="S346:W346"/>
    <mergeCell ref="C347:D351"/>
    <mergeCell ref="E347:H347"/>
    <mergeCell ref="I347:M347"/>
    <mergeCell ref="N347:R347"/>
    <mergeCell ref="S347:W347"/>
    <mergeCell ref="C337:H337"/>
    <mergeCell ref="I337:M337"/>
    <mergeCell ref="N337:R337"/>
    <mergeCell ref="C339:H340"/>
    <mergeCell ref="I339:AC340"/>
    <mergeCell ref="C344:H345"/>
    <mergeCell ref="I344:W344"/>
    <mergeCell ref="I345:M345"/>
    <mergeCell ref="N345:R345"/>
    <mergeCell ref="S345:W345"/>
    <mergeCell ref="E335:H335"/>
    <mergeCell ref="I335:M335"/>
    <mergeCell ref="N335:R335"/>
    <mergeCell ref="E336:H336"/>
    <mergeCell ref="I336:M336"/>
    <mergeCell ref="N336:R336"/>
    <mergeCell ref="C332:D336"/>
    <mergeCell ref="E332:H332"/>
    <mergeCell ref="I332:M332"/>
    <mergeCell ref="N332:R332"/>
    <mergeCell ref="E333:H333"/>
    <mergeCell ref="I333:M333"/>
    <mergeCell ref="N333:R333"/>
    <mergeCell ref="E334:H334"/>
    <mergeCell ref="I334:M334"/>
    <mergeCell ref="N334:R334"/>
    <mergeCell ref="Z323:AC323"/>
    <mergeCell ref="C329:H330"/>
    <mergeCell ref="I329:R329"/>
    <mergeCell ref="I330:M330"/>
    <mergeCell ref="N330:R330"/>
    <mergeCell ref="C331:D331"/>
    <mergeCell ref="E331:H331"/>
    <mergeCell ref="I331:M331"/>
    <mergeCell ref="N331:R331"/>
    <mergeCell ref="C323:H323"/>
    <mergeCell ref="I323:K323"/>
    <mergeCell ref="L323:O323"/>
    <mergeCell ref="P323:R323"/>
    <mergeCell ref="S323:V323"/>
    <mergeCell ref="W323:Y323"/>
    <mergeCell ref="Z321:AC321"/>
    <mergeCell ref="C322:H322"/>
    <mergeCell ref="I322:K322"/>
    <mergeCell ref="L322:O322"/>
    <mergeCell ref="P322:R322"/>
    <mergeCell ref="S322:V322"/>
    <mergeCell ref="W322:Y322"/>
    <mergeCell ref="Z322:AC322"/>
    <mergeCell ref="E321:H321"/>
    <mergeCell ref="I321:K321"/>
    <mergeCell ref="L321:O321"/>
    <mergeCell ref="P321:R321"/>
    <mergeCell ref="S321:V321"/>
    <mergeCell ref="W321:Y321"/>
    <mergeCell ref="Z319:AC319"/>
    <mergeCell ref="E320:H320"/>
    <mergeCell ref="I320:K320"/>
    <mergeCell ref="L320:O320"/>
    <mergeCell ref="P320:R320"/>
    <mergeCell ref="S320:V320"/>
    <mergeCell ref="W320:Y320"/>
    <mergeCell ref="Z320:AC320"/>
    <mergeCell ref="E319:H319"/>
    <mergeCell ref="I319:K319"/>
    <mergeCell ref="L319:O319"/>
    <mergeCell ref="P319:R319"/>
    <mergeCell ref="S319:V319"/>
    <mergeCell ref="W319:Y319"/>
    <mergeCell ref="C315:D321"/>
    <mergeCell ref="S317:V317"/>
    <mergeCell ref="W317:Y317"/>
    <mergeCell ref="Z317:AC317"/>
    <mergeCell ref="E318:H318"/>
    <mergeCell ref="I318:K318"/>
    <mergeCell ref="L318:O318"/>
    <mergeCell ref="P318:R318"/>
    <mergeCell ref="S318:V318"/>
    <mergeCell ref="W318:Y318"/>
    <mergeCell ref="Z318:AC318"/>
    <mergeCell ref="W315:Y315"/>
    <mergeCell ref="Z315:AC315"/>
    <mergeCell ref="E316:H316"/>
    <mergeCell ref="I316:K316"/>
    <mergeCell ref="L316:O316"/>
    <mergeCell ref="P316:R316"/>
    <mergeCell ref="S316:V316"/>
    <mergeCell ref="W316:Y316"/>
    <mergeCell ref="Z316:AC316"/>
    <mergeCell ref="E315:H315"/>
    <mergeCell ref="I315:K315"/>
    <mergeCell ref="L315:O315"/>
    <mergeCell ref="P315:R315"/>
    <mergeCell ref="S315:V315"/>
    <mergeCell ref="E317:H317"/>
    <mergeCell ref="I317:K317"/>
    <mergeCell ref="L317:O317"/>
    <mergeCell ref="P317:R317"/>
    <mergeCell ref="W313:Y313"/>
    <mergeCell ref="Z313:AC313"/>
    <mergeCell ref="C314:D314"/>
    <mergeCell ref="E314:H314"/>
    <mergeCell ref="I314:K314"/>
    <mergeCell ref="L314:O314"/>
    <mergeCell ref="P314:R314"/>
    <mergeCell ref="S314:V314"/>
    <mergeCell ref="W314:Y314"/>
    <mergeCell ref="Z314:AC314"/>
    <mergeCell ref="C307:H308"/>
    <mergeCell ref="I307:AC308"/>
    <mergeCell ref="C312:H313"/>
    <mergeCell ref="I312:O312"/>
    <mergeCell ref="P312:V312"/>
    <mergeCell ref="W312:AC312"/>
    <mergeCell ref="I313:K313"/>
    <mergeCell ref="L313:O313"/>
    <mergeCell ref="P313:R313"/>
    <mergeCell ref="S313:V313"/>
    <mergeCell ref="C295:D301"/>
    <mergeCell ref="E295:H295"/>
    <mergeCell ref="I295:K295"/>
    <mergeCell ref="L295:O295"/>
    <mergeCell ref="P295:R295"/>
    <mergeCell ref="S295:V295"/>
    <mergeCell ref="E296:H296"/>
    <mergeCell ref="I296:K296"/>
    <mergeCell ref="L296:O296"/>
    <mergeCell ref="P296:R296"/>
    <mergeCell ref="C302:H302"/>
    <mergeCell ref="I302:K302"/>
    <mergeCell ref="L302:O302"/>
    <mergeCell ref="P302:R302"/>
    <mergeCell ref="S302:V302"/>
    <mergeCell ref="I303:K304"/>
    <mergeCell ref="L303:O304"/>
    <mergeCell ref="P303:R304"/>
    <mergeCell ref="S303:V304"/>
    <mergeCell ref="E300:H300"/>
    <mergeCell ref="I300:K300"/>
    <mergeCell ref="L300:O300"/>
    <mergeCell ref="P300:R300"/>
    <mergeCell ref="S300:V300"/>
    <mergeCell ref="E301:H301"/>
    <mergeCell ref="I301:K301"/>
    <mergeCell ref="L301:O301"/>
    <mergeCell ref="P301:R301"/>
    <mergeCell ref="S301:V301"/>
    <mergeCell ref="S286:V286"/>
    <mergeCell ref="W286:Y286"/>
    <mergeCell ref="E298:H298"/>
    <mergeCell ref="I298:K298"/>
    <mergeCell ref="L298:O298"/>
    <mergeCell ref="P298:R298"/>
    <mergeCell ref="S298:V298"/>
    <mergeCell ref="E299:H299"/>
    <mergeCell ref="I299:K299"/>
    <mergeCell ref="L299:O299"/>
    <mergeCell ref="P299:R299"/>
    <mergeCell ref="S299:V299"/>
    <mergeCell ref="S296:V296"/>
    <mergeCell ref="E297:H297"/>
    <mergeCell ref="I297:K297"/>
    <mergeCell ref="L297:O297"/>
    <mergeCell ref="P297:R297"/>
    <mergeCell ref="S297:V297"/>
    <mergeCell ref="Z283:AC283"/>
    <mergeCell ref="AD283:AF283"/>
    <mergeCell ref="C294:D294"/>
    <mergeCell ref="E294:H294"/>
    <mergeCell ref="I294:K294"/>
    <mergeCell ref="L294:O294"/>
    <mergeCell ref="P294:R294"/>
    <mergeCell ref="S294:V294"/>
    <mergeCell ref="AG287:AJ287"/>
    <mergeCell ref="AD288:AF289"/>
    <mergeCell ref="AG288:AJ289"/>
    <mergeCell ref="C292:H293"/>
    <mergeCell ref="I292:O292"/>
    <mergeCell ref="P292:V292"/>
    <mergeCell ref="I293:K293"/>
    <mergeCell ref="L293:O293"/>
    <mergeCell ref="P293:R293"/>
    <mergeCell ref="S293:V293"/>
    <mergeCell ref="AD286:AF286"/>
    <mergeCell ref="AG286:AJ286"/>
    <mergeCell ref="C287:H287"/>
    <mergeCell ref="I287:K287"/>
    <mergeCell ref="L287:O287"/>
    <mergeCell ref="P287:R287"/>
    <mergeCell ref="S287:V287"/>
    <mergeCell ref="W287:Y287"/>
    <mergeCell ref="Z287:AC287"/>
    <mergeCell ref="AD287:AF287"/>
    <mergeCell ref="E286:H286"/>
    <mergeCell ref="I286:K286"/>
    <mergeCell ref="L286:O286"/>
    <mergeCell ref="P286:R286"/>
    <mergeCell ref="Z285:AC285"/>
    <mergeCell ref="AD285:AF285"/>
    <mergeCell ref="AG285:AJ285"/>
    <mergeCell ref="W280:Y280"/>
    <mergeCell ref="Z280:AC280"/>
    <mergeCell ref="AD280:AF280"/>
    <mergeCell ref="AG280:AJ280"/>
    <mergeCell ref="E281:H281"/>
    <mergeCell ref="I281:K281"/>
    <mergeCell ref="L281:O281"/>
    <mergeCell ref="P281:R281"/>
    <mergeCell ref="S281:V281"/>
    <mergeCell ref="W281:Y281"/>
    <mergeCell ref="Z286:AC286"/>
    <mergeCell ref="E285:H285"/>
    <mergeCell ref="I285:K285"/>
    <mergeCell ref="L285:O285"/>
    <mergeCell ref="P285:R285"/>
    <mergeCell ref="S285:V285"/>
    <mergeCell ref="W285:Y285"/>
    <mergeCell ref="AG283:AJ283"/>
    <mergeCell ref="E284:H284"/>
    <mergeCell ref="I284:K284"/>
    <mergeCell ref="L284:O284"/>
    <mergeCell ref="P284:R284"/>
    <mergeCell ref="S284:V284"/>
    <mergeCell ref="W284:Y284"/>
    <mergeCell ref="Z284:AC284"/>
    <mergeCell ref="AD284:AF284"/>
    <mergeCell ref="AG284:AJ284"/>
    <mergeCell ref="S283:V283"/>
    <mergeCell ref="W283:Y283"/>
    <mergeCell ref="W279:Y279"/>
    <mergeCell ref="Z279:AC279"/>
    <mergeCell ref="AD279:AF279"/>
    <mergeCell ref="AG279:AJ279"/>
    <mergeCell ref="C280:D286"/>
    <mergeCell ref="E280:H280"/>
    <mergeCell ref="I280:K280"/>
    <mergeCell ref="L280:O280"/>
    <mergeCell ref="P280:R280"/>
    <mergeCell ref="S280:V280"/>
    <mergeCell ref="C279:D279"/>
    <mergeCell ref="E279:H279"/>
    <mergeCell ref="I279:K279"/>
    <mergeCell ref="L279:O279"/>
    <mergeCell ref="P279:R279"/>
    <mergeCell ref="S279:V279"/>
    <mergeCell ref="AD282:AF282"/>
    <mergeCell ref="AG282:AJ282"/>
    <mergeCell ref="E283:H283"/>
    <mergeCell ref="I283:K283"/>
    <mergeCell ref="L283:O283"/>
    <mergeCell ref="P283:R283"/>
    <mergeCell ref="Z281:AC281"/>
    <mergeCell ref="AD281:AF281"/>
    <mergeCell ref="AG281:AJ281"/>
    <mergeCell ref="E282:H282"/>
    <mergeCell ref="I282:K282"/>
    <mergeCell ref="L282:O282"/>
    <mergeCell ref="P282:R282"/>
    <mergeCell ref="S282:V282"/>
    <mergeCell ref="W282:Y282"/>
    <mergeCell ref="Z282:AC282"/>
    <mergeCell ref="W277:AC277"/>
    <mergeCell ref="AD277:AJ277"/>
    <mergeCell ref="I278:K278"/>
    <mergeCell ref="L278:O278"/>
    <mergeCell ref="P278:R278"/>
    <mergeCell ref="S278:V278"/>
    <mergeCell ref="W278:Y278"/>
    <mergeCell ref="Z278:AC278"/>
    <mergeCell ref="AD278:AF278"/>
    <mergeCell ref="AG278:AJ278"/>
    <mergeCell ref="C272:E272"/>
    <mergeCell ref="F272:J272"/>
    <mergeCell ref="L272:M272"/>
    <mergeCell ref="N272:Q272"/>
    <mergeCell ref="C277:H278"/>
    <mergeCell ref="I277:O277"/>
    <mergeCell ref="P277:V277"/>
    <mergeCell ref="C263:H263"/>
    <mergeCell ref="I263:M263"/>
    <mergeCell ref="N263:R263"/>
    <mergeCell ref="S263:W263"/>
    <mergeCell ref="C264:H264"/>
    <mergeCell ref="I264:M264"/>
    <mergeCell ref="N264:R264"/>
    <mergeCell ref="S264:W264"/>
    <mergeCell ref="E261:H261"/>
    <mergeCell ref="I261:M261"/>
    <mergeCell ref="N261:R261"/>
    <mergeCell ref="S261:W261"/>
    <mergeCell ref="E262:H262"/>
    <mergeCell ref="I262:M262"/>
    <mergeCell ref="N262:R262"/>
    <mergeCell ref="S262:W262"/>
    <mergeCell ref="E259:H259"/>
    <mergeCell ref="I259:M259"/>
    <mergeCell ref="N259:R259"/>
    <mergeCell ref="S259:W259"/>
    <mergeCell ref="E260:H260"/>
    <mergeCell ref="I260:M260"/>
    <mergeCell ref="N260:R260"/>
    <mergeCell ref="S260:W260"/>
    <mergeCell ref="C257:D257"/>
    <mergeCell ref="E257:H257"/>
    <mergeCell ref="I257:M257"/>
    <mergeCell ref="N257:R257"/>
    <mergeCell ref="S257:W257"/>
    <mergeCell ref="C258:D262"/>
    <mergeCell ref="E258:H258"/>
    <mergeCell ref="I258:M258"/>
    <mergeCell ref="N258:R258"/>
    <mergeCell ref="S258:W258"/>
    <mergeCell ref="C248:H248"/>
    <mergeCell ref="I248:M248"/>
    <mergeCell ref="N248:R248"/>
    <mergeCell ref="C250:H251"/>
    <mergeCell ref="I250:AC251"/>
    <mergeCell ref="C255:H256"/>
    <mergeCell ref="I255:W255"/>
    <mergeCell ref="I256:M256"/>
    <mergeCell ref="N256:R256"/>
    <mergeCell ref="S256:W256"/>
    <mergeCell ref="E246:H246"/>
    <mergeCell ref="I246:M246"/>
    <mergeCell ref="N246:R246"/>
    <mergeCell ref="E247:H247"/>
    <mergeCell ref="I247:M247"/>
    <mergeCell ref="N247:R247"/>
    <mergeCell ref="C243:D247"/>
    <mergeCell ref="E243:H243"/>
    <mergeCell ref="I243:M243"/>
    <mergeCell ref="N243:R243"/>
    <mergeCell ref="E244:H244"/>
    <mergeCell ref="I244:M244"/>
    <mergeCell ref="N244:R244"/>
    <mergeCell ref="E245:H245"/>
    <mergeCell ref="I245:M245"/>
    <mergeCell ref="N245:R245"/>
    <mergeCell ref="Z234:AC234"/>
    <mergeCell ref="C240:H241"/>
    <mergeCell ref="I240:R240"/>
    <mergeCell ref="I241:M241"/>
    <mergeCell ref="N241:R241"/>
    <mergeCell ref="C242:D242"/>
    <mergeCell ref="E242:H242"/>
    <mergeCell ref="I242:M242"/>
    <mergeCell ref="N242:R242"/>
    <mergeCell ref="C234:H234"/>
    <mergeCell ref="I234:K234"/>
    <mergeCell ref="L234:O234"/>
    <mergeCell ref="P234:R234"/>
    <mergeCell ref="S234:V234"/>
    <mergeCell ref="W234:Y234"/>
    <mergeCell ref="Z232:AC232"/>
    <mergeCell ref="C233:H233"/>
    <mergeCell ref="I233:K233"/>
    <mergeCell ref="L233:O233"/>
    <mergeCell ref="P233:R233"/>
    <mergeCell ref="S233:V233"/>
    <mergeCell ref="W233:Y233"/>
    <mergeCell ref="Z233:AC233"/>
    <mergeCell ref="E232:H232"/>
    <mergeCell ref="I232:K232"/>
    <mergeCell ref="L232:O232"/>
    <mergeCell ref="P232:R232"/>
    <mergeCell ref="S232:V232"/>
    <mergeCell ref="W232:Y232"/>
    <mergeCell ref="Z230:AC230"/>
    <mergeCell ref="E231:H231"/>
    <mergeCell ref="I231:K231"/>
    <mergeCell ref="L231:O231"/>
    <mergeCell ref="P231:R231"/>
    <mergeCell ref="S231:V231"/>
    <mergeCell ref="W231:Y231"/>
    <mergeCell ref="Z231:AC231"/>
    <mergeCell ref="E230:H230"/>
    <mergeCell ref="I230:K230"/>
    <mergeCell ref="L230:O230"/>
    <mergeCell ref="P230:R230"/>
    <mergeCell ref="S230:V230"/>
    <mergeCell ref="W230:Y230"/>
    <mergeCell ref="C226:D232"/>
    <mergeCell ref="S228:V228"/>
    <mergeCell ref="W228:Y228"/>
    <mergeCell ref="Z228:AC228"/>
    <mergeCell ref="E229:H229"/>
    <mergeCell ref="I229:K229"/>
    <mergeCell ref="L229:O229"/>
    <mergeCell ref="P229:R229"/>
    <mergeCell ref="S229:V229"/>
    <mergeCell ref="W229:Y229"/>
    <mergeCell ref="Z229:AC229"/>
    <mergeCell ref="W226:Y226"/>
    <mergeCell ref="Z226:AC226"/>
    <mergeCell ref="E227:H227"/>
    <mergeCell ref="I227:K227"/>
    <mergeCell ref="L227:O227"/>
    <mergeCell ref="P227:R227"/>
    <mergeCell ref="S227:V227"/>
    <mergeCell ref="W227:Y227"/>
    <mergeCell ref="Z227:AC227"/>
    <mergeCell ref="E226:H226"/>
    <mergeCell ref="I226:K226"/>
    <mergeCell ref="L226:O226"/>
    <mergeCell ref="P226:R226"/>
    <mergeCell ref="S226:V226"/>
    <mergeCell ref="E228:H228"/>
    <mergeCell ref="I228:K228"/>
    <mergeCell ref="L228:O228"/>
    <mergeCell ref="P228:R228"/>
    <mergeCell ref="W224:Y224"/>
    <mergeCell ref="Z224:AC224"/>
    <mergeCell ref="C225:D225"/>
    <mergeCell ref="E225:H225"/>
    <mergeCell ref="I225:K225"/>
    <mergeCell ref="L225:O225"/>
    <mergeCell ref="P225:R225"/>
    <mergeCell ref="S225:V225"/>
    <mergeCell ref="W225:Y225"/>
    <mergeCell ref="Z225:AC225"/>
    <mergeCell ref="C218:H219"/>
    <mergeCell ref="I218:AC219"/>
    <mergeCell ref="C223:H224"/>
    <mergeCell ref="I223:O223"/>
    <mergeCell ref="P223:V223"/>
    <mergeCell ref="W223:AC223"/>
    <mergeCell ref="I224:K224"/>
    <mergeCell ref="L224:O224"/>
    <mergeCell ref="P224:R224"/>
    <mergeCell ref="S224:V224"/>
    <mergeCell ref="C206:D212"/>
    <mergeCell ref="E206:H206"/>
    <mergeCell ref="I206:K206"/>
    <mergeCell ref="L206:O206"/>
    <mergeCell ref="P206:R206"/>
    <mergeCell ref="S206:V206"/>
    <mergeCell ref="E207:H207"/>
    <mergeCell ref="I207:K207"/>
    <mergeCell ref="L207:O207"/>
    <mergeCell ref="P207:R207"/>
    <mergeCell ref="C213:H213"/>
    <mergeCell ref="I213:K213"/>
    <mergeCell ref="L213:O213"/>
    <mergeCell ref="P213:R213"/>
    <mergeCell ref="S213:V213"/>
    <mergeCell ref="I214:K215"/>
    <mergeCell ref="L214:O215"/>
    <mergeCell ref="P214:R215"/>
    <mergeCell ref="S214:V215"/>
    <mergeCell ref="E211:H211"/>
    <mergeCell ref="I211:K211"/>
    <mergeCell ref="L211:O211"/>
    <mergeCell ref="P211:R211"/>
    <mergeCell ref="S211:V211"/>
    <mergeCell ref="E212:H212"/>
    <mergeCell ref="I212:K212"/>
    <mergeCell ref="L212:O212"/>
    <mergeCell ref="P212:R212"/>
    <mergeCell ref="S212:V212"/>
    <mergeCell ref="S197:V197"/>
    <mergeCell ref="W197:Y197"/>
    <mergeCell ref="E209:H209"/>
    <mergeCell ref="I209:K209"/>
    <mergeCell ref="L209:O209"/>
    <mergeCell ref="P209:R209"/>
    <mergeCell ref="S209:V209"/>
    <mergeCell ref="E210:H210"/>
    <mergeCell ref="I210:K210"/>
    <mergeCell ref="L210:O210"/>
    <mergeCell ref="P210:R210"/>
    <mergeCell ref="S210:V210"/>
    <mergeCell ref="S207:V207"/>
    <mergeCell ref="E208:H208"/>
    <mergeCell ref="I208:K208"/>
    <mergeCell ref="L208:O208"/>
    <mergeCell ref="P208:R208"/>
    <mergeCell ref="S208:V208"/>
    <mergeCell ref="Z194:AC194"/>
    <mergeCell ref="AD194:AF194"/>
    <mergeCell ref="C205:D205"/>
    <mergeCell ref="E205:H205"/>
    <mergeCell ref="I205:K205"/>
    <mergeCell ref="L205:O205"/>
    <mergeCell ref="P205:R205"/>
    <mergeCell ref="S205:V205"/>
    <mergeCell ref="AG198:AJ198"/>
    <mergeCell ref="AD199:AF200"/>
    <mergeCell ref="AG199:AJ200"/>
    <mergeCell ref="C203:H204"/>
    <mergeCell ref="I203:O203"/>
    <mergeCell ref="P203:V203"/>
    <mergeCell ref="I204:K204"/>
    <mergeCell ref="L204:O204"/>
    <mergeCell ref="P204:R204"/>
    <mergeCell ref="S204:V204"/>
    <mergeCell ref="AD197:AF197"/>
    <mergeCell ref="AG197:AJ197"/>
    <mergeCell ref="C198:H198"/>
    <mergeCell ref="I198:K198"/>
    <mergeCell ref="L198:O198"/>
    <mergeCell ref="P198:R198"/>
    <mergeCell ref="S198:V198"/>
    <mergeCell ref="W198:Y198"/>
    <mergeCell ref="Z198:AC198"/>
    <mergeCell ref="AD198:AF198"/>
    <mergeCell ref="E197:H197"/>
    <mergeCell ref="I197:K197"/>
    <mergeCell ref="L197:O197"/>
    <mergeCell ref="P197:R197"/>
    <mergeCell ref="Z196:AC196"/>
    <mergeCell ref="AD196:AF196"/>
    <mergeCell ref="AG196:AJ196"/>
    <mergeCell ref="W191:Y191"/>
    <mergeCell ref="Z191:AC191"/>
    <mergeCell ref="AD191:AF191"/>
    <mergeCell ref="AG191:AJ191"/>
    <mergeCell ref="E192:H192"/>
    <mergeCell ref="I192:K192"/>
    <mergeCell ref="L192:O192"/>
    <mergeCell ref="P192:R192"/>
    <mergeCell ref="S192:V192"/>
    <mergeCell ref="W192:Y192"/>
    <mergeCell ref="Z197:AC197"/>
    <mergeCell ref="E196:H196"/>
    <mergeCell ref="I196:K196"/>
    <mergeCell ref="L196:O196"/>
    <mergeCell ref="P196:R196"/>
    <mergeCell ref="S196:V196"/>
    <mergeCell ref="W196:Y196"/>
    <mergeCell ref="AG194:AJ194"/>
    <mergeCell ref="E195:H195"/>
    <mergeCell ref="I195:K195"/>
    <mergeCell ref="L195:O195"/>
    <mergeCell ref="P195:R195"/>
    <mergeCell ref="S195:V195"/>
    <mergeCell ref="W195:Y195"/>
    <mergeCell ref="Z195:AC195"/>
    <mergeCell ref="AD195:AF195"/>
    <mergeCell ref="AG195:AJ195"/>
    <mergeCell ref="S194:V194"/>
    <mergeCell ref="W194:Y194"/>
    <mergeCell ref="W190:Y190"/>
    <mergeCell ref="Z190:AC190"/>
    <mergeCell ref="AD190:AF190"/>
    <mergeCell ref="AG190:AJ190"/>
    <mergeCell ref="C191:D197"/>
    <mergeCell ref="E191:H191"/>
    <mergeCell ref="I191:K191"/>
    <mergeCell ref="L191:O191"/>
    <mergeCell ref="P191:R191"/>
    <mergeCell ref="S191:V191"/>
    <mergeCell ref="C190:D190"/>
    <mergeCell ref="E190:H190"/>
    <mergeCell ref="I190:K190"/>
    <mergeCell ref="L190:O190"/>
    <mergeCell ref="P190:R190"/>
    <mergeCell ref="S190:V190"/>
    <mergeCell ref="AD193:AF193"/>
    <mergeCell ref="AG193:AJ193"/>
    <mergeCell ref="E194:H194"/>
    <mergeCell ref="I194:K194"/>
    <mergeCell ref="L194:O194"/>
    <mergeCell ref="P194:R194"/>
    <mergeCell ref="Z192:AC192"/>
    <mergeCell ref="AD192:AF192"/>
    <mergeCell ref="AG192:AJ192"/>
    <mergeCell ref="E193:H193"/>
    <mergeCell ref="I193:K193"/>
    <mergeCell ref="L193:O193"/>
    <mergeCell ref="P193:R193"/>
    <mergeCell ref="S193:V193"/>
    <mergeCell ref="W193:Y193"/>
    <mergeCell ref="Z193:AC193"/>
    <mergeCell ref="W188:AC188"/>
    <mergeCell ref="AD188:AJ188"/>
    <mergeCell ref="I189:K189"/>
    <mergeCell ref="L189:O189"/>
    <mergeCell ref="P189:R189"/>
    <mergeCell ref="S189:V189"/>
    <mergeCell ref="W189:Y189"/>
    <mergeCell ref="Z189:AC189"/>
    <mergeCell ref="AD189:AF189"/>
    <mergeCell ref="AG189:AJ189"/>
    <mergeCell ref="C183:E183"/>
    <mergeCell ref="F183:J183"/>
    <mergeCell ref="L183:M183"/>
    <mergeCell ref="N183:Q183"/>
    <mergeCell ref="C188:H189"/>
    <mergeCell ref="I188:O188"/>
    <mergeCell ref="P188:V188"/>
    <mergeCell ref="C174:H174"/>
    <mergeCell ref="I174:M174"/>
    <mergeCell ref="N174:R174"/>
    <mergeCell ref="S174:W174"/>
    <mergeCell ref="C175:H175"/>
    <mergeCell ref="I175:M175"/>
    <mergeCell ref="N175:R175"/>
    <mergeCell ref="S175:W175"/>
    <mergeCell ref="E172:H172"/>
    <mergeCell ref="I172:M172"/>
    <mergeCell ref="N172:R172"/>
    <mergeCell ref="S172:W172"/>
    <mergeCell ref="E173:H173"/>
    <mergeCell ref="I173:M173"/>
    <mergeCell ref="N173:R173"/>
    <mergeCell ref="S173:W173"/>
    <mergeCell ref="E170:H170"/>
    <mergeCell ref="I170:M170"/>
    <mergeCell ref="N170:R170"/>
    <mergeCell ref="S170:W170"/>
    <mergeCell ref="E171:H171"/>
    <mergeCell ref="I171:M171"/>
    <mergeCell ref="N171:R171"/>
    <mergeCell ref="S171:W171"/>
    <mergeCell ref="C168:D168"/>
    <mergeCell ref="E168:H168"/>
    <mergeCell ref="I168:M168"/>
    <mergeCell ref="N168:R168"/>
    <mergeCell ref="S168:W168"/>
    <mergeCell ref="C169:D173"/>
    <mergeCell ref="E169:H169"/>
    <mergeCell ref="I169:M169"/>
    <mergeCell ref="N169:R169"/>
    <mergeCell ref="S169:W169"/>
    <mergeCell ref="C159:H159"/>
    <mergeCell ref="I159:M159"/>
    <mergeCell ref="N159:R159"/>
    <mergeCell ref="C161:H162"/>
    <mergeCell ref="I161:AC162"/>
    <mergeCell ref="C166:H167"/>
    <mergeCell ref="I166:W166"/>
    <mergeCell ref="I167:M167"/>
    <mergeCell ref="N167:R167"/>
    <mergeCell ref="S167:W167"/>
    <mergeCell ref="E157:H157"/>
    <mergeCell ref="I157:M157"/>
    <mergeCell ref="N157:R157"/>
    <mergeCell ref="E158:H158"/>
    <mergeCell ref="I158:M158"/>
    <mergeCell ref="N158:R158"/>
    <mergeCell ref="C154:D158"/>
    <mergeCell ref="E154:H154"/>
    <mergeCell ref="I154:M154"/>
    <mergeCell ref="N154:R154"/>
    <mergeCell ref="E155:H155"/>
    <mergeCell ref="I155:M155"/>
    <mergeCell ref="N155:R155"/>
    <mergeCell ref="E156:H156"/>
    <mergeCell ref="I156:M156"/>
    <mergeCell ref="N156:R156"/>
    <mergeCell ref="Z145:AC145"/>
    <mergeCell ref="C151:H152"/>
    <mergeCell ref="I151:R151"/>
    <mergeCell ref="I152:M152"/>
    <mergeCell ref="N152:R152"/>
    <mergeCell ref="C153:D153"/>
    <mergeCell ref="E153:H153"/>
    <mergeCell ref="I153:M153"/>
    <mergeCell ref="N153:R153"/>
    <mergeCell ref="C145:H145"/>
    <mergeCell ref="I145:K145"/>
    <mergeCell ref="L145:O145"/>
    <mergeCell ref="P145:R145"/>
    <mergeCell ref="S145:V145"/>
    <mergeCell ref="W145:Y145"/>
    <mergeCell ref="Z143:AC143"/>
    <mergeCell ref="C144:H144"/>
    <mergeCell ref="I144:K144"/>
    <mergeCell ref="L144:O144"/>
    <mergeCell ref="P144:R144"/>
    <mergeCell ref="S144:V144"/>
    <mergeCell ref="W144:Y144"/>
    <mergeCell ref="Z144:AC144"/>
    <mergeCell ref="E143:H143"/>
    <mergeCell ref="I143:K143"/>
    <mergeCell ref="L143:O143"/>
    <mergeCell ref="P143:R143"/>
    <mergeCell ref="S143:V143"/>
    <mergeCell ref="W143:Y143"/>
    <mergeCell ref="Z141:AC141"/>
    <mergeCell ref="E142:H142"/>
    <mergeCell ref="I142:K142"/>
    <mergeCell ref="L142:O142"/>
    <mergeCell ref="P142:R142"/>
    <mergeCell ref="S142:V142"/>
    <mergeCell ref="W142:Y142"/>
    <mergeCell ref="Z142:AC142"/>
    <mergeCell ref="E141:H141"/>
    <mergeCell ref="I141:K141"/>
    <mergeCell ref="L141:O141"/>
    <mergeCell ref="P141:R141"/>
    <mergeCell ref="S141:V141"/>
    <mergeCell ref="W141:Y141"/>
    <mergeCell ref="C137:D143"/>
    <mergeCell ref="S139:V139"/>
    <mergeCell ref="W139:Y139"/>
    <mergeCell ref="Z139:AC139"/>
    <mergeCell ref="E140:H140"/>
    <mergeCell ref="I140:K140"/>
    <mergeCell ref="L140:O140"/>
    <mergeCell ref="P140:R140"/>
    <mergeCell ref="S140:V140"/>
    <mergeCell ref="W140:Y140"/>
    <mergeCell ref="Z140:AC140"/>
    <mergeCell ref="W137:Y137"/>
    <mergeCell ref="Z137:AC137"/>
    <mergeCell ref="E138:H138"/>
    <mergeCell ref="I138:K138"/>
    <mergeCell ref="L138:O138"/>
    <mergeCell ref="P138:R138"/>
    <mergeCell ref="S138:V138"/>
    <mergeCell ref="W138:Y138"/>
    <mergeCell ref="Z138:AC138"/>
    <mergeCell ref="E137:H137"/>
    <mergeCell ref="I137:K137"/>
    <mergeCell ref="L137:O137"/>
    <mergeCell ref="P137:R137"/>
    <mergeCell ref="S137:V137"/>
    <mergeCell ref="E139:H139"/>
    <mergeCell ref="I139:K139"/>
    <mergeCell ref="L139:O139"/>
    <mergeCell ref="P139:R139"/>
    <mergeCell ref="W135:Y135"/>
    <mergeCell ref="Z135:AC135"/>
    <mergeCell ref="C136:D136"/>
    <mergeCell ref="E136:H136"/>
    <mergeCell ref="I136:K136"/>
    <mergeCell ref="L136:O136"/>
    <mergeCell ref="P136:R136"/>
    <mergeCell ref="S136:V136"/>
    <mergeCell ref="W136:Y136"/>
    <mergeCell ref="Z136:AC136"/>
    <mergeCell ref="C129:H130"/>
    <mergeCell ref="I129:AC130"/>
    <mergeCell ref="C134:H135"/>
    <mergeCell ref="I134:O134"/>
    <mergeCell ref="P134:V134"/>
    <mergeCell ref="W134:AC134"/>
    <mergeCell ref="I135:K135"/>
    <mergeCell ref="L135:O135"/>
    <mergeCell ref="P135:R135"/>
    <mergeCell ref="S135:V135"/>
    <mergeCell ref="C117:D123"/>
    <mergeCell ref="E117:H117"/>
    <mergeCell ref="I117:K117"/>
    <mergeCell ref="L117:O117"/>
    <mergeCell ref="P117:R117"/>
    <mergeCell ref="S117:V117"/>
    <mergeCell ref="E118:H118"/>
    <mergeCell ref="I118:K118"/>
    <mergeCell ref="L118:O118"/>
    <mergeCell ref="P118:R118"/>
    <mergeCell ref="C124:H124"/>
    <mergeCell ref="I124:K124"/>
    <mergeCell ref="L124:O124"/>
    <mergeCell ref="P124:R124"/>
    <mergeCell ref="S124:V124"/>
    <mergeCell ref="I125:K126"/>
    <mergeCell ref="L125:O126"/>
    <mergeCell ref="P125:R126"/>
    <mergeCell ref="S125:V126"/>
    <mergeCell ref="E122:H122"/>
    <mergeCell ref="I122:K122"/>
    <mergeCell ref="L122:O122"/>
    <mergeCell ref="P122:R122"/>
    <mergeCell ref="S122:V122"/>
    <mergeCell ref="E123:H123"/>
    <mergeCell ref="I123:K123"/>
    <mergeCell ref="L123:O123"/>
    <mergeCell ref="P123:R123"/>
    <mergeCell ref="S123:V123"/>
    <mergeCell ref="S108:V108"/>
    <mergeCell ref="W108:Y108"/>
    <mergeCell ref="E120:H120"/>
    <mergeCell ref="I120:K120"/>
    <mergeCell ref="L120:O120"/>
    <mergeCell ref="P120:R120"/>
    <mergeCell ref="S120:V120"/>
    <mergeCell ref="E121:H121"/>
    <mergeCell ref="I121:K121"/>
    <mergeCell ref="L121:O121"/>
    <mergeCell ref="P121:R121"/>
    <mergeCell ref="S121:V121"/>
    <mergeCell ref="S118:V118"/>
    <mergeCell ref="E119:H119"/>
    <mergeCell ref="I119:K119"/>
    <mergeCell ref="L119:O119"/>
    <mergeCell ref="P119:R119"/>
    <mergeCell ref="S119:V119"/>
    <mergeCell ref="Z105:AC105"/>
    <mergeCell ref="AD105:AF105"/>
    <mergeCell ref="C116:D116"/>
    <mergeCell ref="E116:H116"/>
    <mergeCell ref="I116:K116"/>
    <mergeCell ref="L116:O116"/>
    <mergeCell ref="P116:R116"/>
    <mergeCell ref="S116:V116"/>
    <mergeCell ref="AG109:AJ109"/>
    <mergeCell ref="AD110:AF111"/>
    <mergeCell ref="AG110:AJ111"/>
    <mergeCell ref="C114:H115"/>
    <mergeCell ref="I114:O114"/>
    <mergeCell ref="P114:V114"/>
    <mergeCell ref="I115:K115"/>
    <mergeCell ref="L115:O115"/>
    <mergeCell ref="P115:R115"/>
    <mergeCell ref="S115:V115"/>
    <mergeCell ref="AD108:AF108"/>
    <mergeCell ref="AG108:AJ108"/>
    <mergeCell ref="C109:H109"/>
    <mergeCell ref="I109:K109"/>
    <mergeCell ref="L109:O109"/>
    <mergeCell ref="P109:R109"/>
    <mergeCell ref="S109:V109"/>
    <mergeCell ref="W109:Y109"/>
    <mergeCell ref="Z109:AC109"/>
    <mergeCell ref="AD109:AF109"/>
    <mergeCell ref="E108:H108"/>
    <mergeCell ref="I108:K108"/>
    <mergeCell ref="L108:O108"/>
    <mergeCell ref="P108:R108"/>
    <mergeCell ref="Z107:AC107"/>
    <mergeCell ref="AD107:AF107"/>
    <mergeCell ref="AG107:AJ107"/>
    <mergeCell ref="W102:Y102"/>
    <mergeCell ref="Z102:AC102"/>
    <mergeCell ref="AD102:AF102"/>
    <mergeCell ref="AG102:AJ102"/>
    <mergeCell ref="E103:H103"/>
    <mergeCell ref="I103:K103"/>
    <mergeCell ref="L103:O103"/>
    <mergeCell ref="P103:R103"/>
    <mergeCell ref="S103:V103"/>
    <mergeCell ref="W103:Y103"/>
    <mergeCell ref="Z108:AC108"/>
    <mergeCell ref="E107:H107"/>
    <mergeCell ref="I107:K107"/>
    <mergeCell ref="L107:O107"/>
    <mergeCell ref="P107:R107"/>
    <mergeCell ref="S107:V107"/>
    <mergeCell ref="W107:Y107"/>
    <mergeCell ref="AG105:AJ105"/>
    <mergeCell ref="E106:H106"/>
    <mergeCell ref="I106:K106"/>
    <mergeCell ref="L106:O106"/>
    <mergeCell ref="P106:R106"/>
    <mergeCell ref="S106:V106"/>
    <mergeCell ref="W106:Y106"/>
    <mergeCell ref="Z106:AC106"/>
    <mergeCell ref="AD106:AF106"/>
    <mergeCell ref="AG106:AJ106"/>
    <mergeCell ref="S105:V105"/>
    <mergeCell ref="W105:Y105"/>
    <mergeCell ref="W101:Y101"/>
    <mergeCell ref="Z101:AC101"/>
    <mergeCell ref="AD101:AF101"/>
    <mergeCell ref="AG101:AJ101"/>
    <mergeCell ref="C102:D108"/>
    <mergeCell ref="E102:H102"/>
    <mergeCell ref="I102:K102"/>
    <mergeCell ref="L102:O102"/>
    <mergeCell ref="P102:R102"/>
    <mergeCell ref="S102:V102"/>
    <mergeCell ref="C101:D101"/>
    <mergeCell ref="E101:H101"/>
    <mergeCell ref="I101:K101"/>
    <mergeCell ref="L101:O101"/>
    <mergeCell ref="P101:R101"/>
    <mergeCell ref="S101:V101"/>
    <mergeCell ref="AD104:AF104"/>
    <mergeCell ref="AG104:AJ104"/>
    <mergeCell ref="E105:H105"/>
    <mergeCell ref="I105:K105"/>
    <mergeCell ref="L105:O105"/>
    <mergeCell ref="P105:R105"/>
    <mergeCell ref="Z103:AC103"/>
    <mergeCell ref="AD103:AF103"/>
    <mergeCell ref="AG103:AJ103"/>
    <mergeCell ref="E104:H104"/>
    <mergeCell ref="I104:K104"/>
    <mergeCell ref="L104:O104"/>
    <mergeCell ref="P104:R104"/>
    <mergeCell ref="S104:V104"/>
    <mergeCell ref="W104:Y104"/>
    <mergeCell ref="Z104:AC104"/>
    <mergeCell ref="AD99:AJ99"/>
    <mergeCell ref="I100:K100"/>
    <mergeCell ref="L100:O100"/>
    <mergeCell ref="P100:R100"/>
    <mergeCell ref="S100:V100"/>
    <mergeCell ref="W100:Y100"/>
    <mergeCell ref="Z100:AC100"/>
    <mergeCell ref="AD100:AF100"/>
    <mergeCell ref="AG100:AJ100"/>
    <mergeCell ref="L94:M94"/>
    <mergeCell ref="N94:Q94"/>
    <mergeCell ref="C99:H100"/>
    <mergeCell ref="I99:O99"/>
    <mergeCell ref="P99:V99"/>
    <mergeCell ref="W99:AC99"/>
    <mergeCell ref="C94:E94"/>
    <mergeCell ref="F94:J94"/>
    <mergeCell ref="C85:H85"/>
    <mergeCell ref="I85:M85"/>
    <mergeCell ref="N85:R85"/>
    <mergeCell ref="S85:W85"/>
    <mergeCell ref="C86:H86"/>
    <mergeCell ref="I86:M86"/>
    <mergeCell ref="N86:R86"/>
    <mergeCell ref="S86:W86"/>
    <mergeCell ref="E83:H83"/>
    <mergeCell ref="I83:M83"/>
    <mergeCell ref="N83:R83"/>
    <mergeCell ref="S83:W83"/>
    <mergeCell ref="E84:H84"/>
    <mergeCell ref="I84:M84"/>
    <mergeCell ref="N84:R84"/>
    <mergeCell ref="S84:W84"/>
    <mergeCell ref="E81:H81"/>
    <mergeCell ref="I81:M81"/>
    <mergeCell ref="N81:R81"/>
    <mergeCell ref="S81:W81"/>
    <mergeCell ref="E82:H82"/>
    <mergeCell ref="I82:M82"/>
    <mergeCell ref="N82:R82"/>
    <mergeCell ref="S82:W82"/>
    <mergeCell ref="C79:D79"/>
    <mergeCell ref="E79:H79"/>
    <mergeCell ref="I79:M79"/>
    <mergeCell ref="N79:R79"/>
    <mergeCell ref="S79:W79"/>
    <mergeCell ref="C80:D84"/>
    <mergeCell ref="E80:H80"/>
    <mergeCell ref="I80:M80"/>
    <mergeCell ref="N80:R80"/>
    <mergeCell ref="S80:W80"/>
    <mergeCell ref="C70:H70"/>
    <mergeCell ref="I70:M70"/>
    <mergeCell ref="N70:R70"/>
    <mergeCell ref="C72:H73"/>
    <mergeCell ref="I72:AC73"/>
    <mergeCell ref="C77:H78"/>
    <mergeCell ref="I77:W77"/>
    <mergeCell ref="I78:M78"/>
    <mergeCell ref="N78:R78"/>
    <mergeCell ref="S78:W78"/>
    <mergeCell ref="E68:H68"/>
    <mergeCell ref="I68:M68"/>
    <mergeCell ref="N68:R68"/>
    <mergeCell ref="E69:H69"/>
    <mergeCell ref="I69:M69"/>
    <mergeCell ref="N69:R69"/>
    <mergeCell ref="C65:D69"/>
    <mergeCell ref="E65:H65"/>
    <mergeCell ref="I65:M65"/>
    <mergeCell ref="N65:R65"/>
    <mergeCell ref="E66:H66"/>
    <mergeCell ref="I66:M66"/>
    <mergeCell ref="N66:R66"/>
    <mergeCell ref="E67:H67"/>
    <mergeCell ref="I67:M67"/>
    <mergeCell ref="N67:R67"/>
    <mergeCell ref="Z56:AC56"/>
    <mergeCell ref="C62:H63"/>
    <mergeCell ref="I62:R62"/>
    <mergeCell ref="I63:M63"/>
    <mergeCell ref="N63:R63"/>
    <mergeCell ref="C64:D64"/>
    <mergeCell ref="E64:H64"/>
    <mergeCell ref="I64:M64"/>
    <mergeCell ref="N64:R64"/>
    <mergeCell ref="C56:H56"/>
    <mergeCell ref="I56:K56"/>
    <mergeCell ref="L56:O56"/>
    <mergeCell ref="P56:R56"/>
    <mergeCell ref="S56:V56"/>
    <mergeCell ref="W56:Y56"/>
    <mergeCell ref="Z54:AC54"/>
    <mergeCell ref="C55:H55"/>
    <mergeCell ref="I55:K55"/>
    <mergeCell ref="L55:O55"/>
    <mergeCell ref="P55:R55"/>
    <mergeCell ref="S55:V55"/>
    <mergeCell ref="W55:Y55"/>
    <mergeCell ref="Z55:AC55"/>
    <mergeCell ref="E54:H54"/>
    <mergeCell ref="I54:K54"/>
    <mergeCell ref="L54:O54"/>
    <mergeCell ref="P54:R54"/>
    <mergeCell ref="S54:V54"/>
    <mergeCell ref="W54:Y54"/>
    <mergeCell ref="Z52:AC52"/>
    <mergeCell ref="E53:H53"/>
    <mergeCell ref="I53:K53"/>
    <mergeCell ref="L53:O53"/>
    <mergeCell ref="P53:R53"/>
    <mergeCell ref="S53:V53"/>
    <mergeCell ref="W53:Y53"/>
    <mergeCell ref="Z53:AC53"/>
    <mergeCell ref="E52:H52"/>
    <mergeCell ref="I52:K52"/>
    <mergeCell ref="L52:O52"/>
    <mergeCell ref="P52:R52"/>
    <mergeCell ref="S52:V52"/>
    <mergeCell ref="W52:Y52"/>
    <mergeCell ref="C48:D54"/>
    <mergeCell ref="S50:V50"/>
    <mergeCell ref="W50:Y50"/>
    <mergeCell ref="Z50:AC50"/>
    <mergeCell ref="E51:H51"/>
    <mergeCell ref="I51:K51"/>
    <mergeCell ref="L51:O51"/>
    <mergeCell ref="P51:R51"/>
    <mergeCell ref="S51:V51"/>
    <mergeCell ref="W51:Y51"/>
    <mergeCell ref="Z51:AC51"/>
    <mergeCell ref="W48:Y48"/>
    <mergeCell ref="Z48:AC48"/>
    <mergeCell ref="E49:H49"/>
    <mergeCell ref="I49:K49"/>
    <mergeCell ref="L49:O49"/>
    <mergeCell ref="P49:R49"/>
    <mergeCell ref="S49:V49"/>
    <mergeCell ref="W49:Y49"/>
    <mergeCell ref="Z49:AC49"/>
    <mergeCell ref="E48:H48"/>
    <mergeCell ref="I48:K48"/>
    <mergeCell ref="L48:O48"/>
    <mergeCell ref="P48:R48"/>
    <mergeCell ref="S48:V48"/>
    <mergeCell ref="E50:H50"/>
    <mergeCell ref="I50:K50"/>
    <mergeCell ref="L50:O50"/>
    <mergeCell ref="P50:R50"/>
    <mergeCell ref="W46:Y46"/>
    <mergeCell ref="Z46:AC46"/>
    <mergeCell ref="C47:D47"/>
    <mergeCell ref="E47:H47"/>
    <mergeCell ref="I47:K47"/>
    <mergeCell ref="L47:O47"/>
    <mergeCell ref="P47:R47"/>
    <mergeCell ref="S47:V47"/>
    <mergeCell ref="W47:Y47"/>
    <mergeCell ref="Z47:AC47"/>
    <mergeCell ref="C40:H41"/>
    <mergeCell ref="I40:AC41"/>
    <mergeCell ref="C45:H46"/>
    <mergeCell ref="I45:O45"/>
    <mergeCell ref="P45:V45"/>
    <mergeCell ref="W45:AC45"/>
    <mergeCell ref="I46:K46"/>
    <mergeCell ref="L46:O46"/>
    <mergeCell ref="P46:R46"/>
    <mergeCell ref="S46:V46"/>
    <mergeCell ref="C35:H35"/>
    <mergeCell ref="I35:K35"/>
    <mergeCell ref="L35:O35"/>
    <mergeCell ref="P35:R35"/>
    <mergeCell ref="S35:V35"/>
    <mergeCell ref="I36:K37"/>
    <mergeCell ref="L36:O37"/>
    <mergeCell ref="P36:R37"/>
    <mergeCell ref="S36:V37"/>
    <mergeCell ref="E33:H33"/>
    <mergeCell ref="I33:K33"/>
    <mergeCell ref="L33:O33"/>
    <mergeCell ref="P33:R33"/>
    <mergeCell ref="S33:V33"/>
    <mergeCell ref="E34:H34"/>
    <mergeCell ref="I34:K34"/>
    <mergeCell ref="L34:O34"/>
    <mergeCell ref="P34:R34"/>
    <mergeCell ref="S34:V34"/>
    <mergeCell ref="E31:H31"/>
    <mergeCell ref="I31:K31"/>
    <mergeCell ref="L31:O31"/>
    <mergeCell ref="P31:R31"/>
    <mergeCell ref="S31:V31"/>
    <mergeCell ref="E32:H32"/>
    <mergeCell ref="I32:K32"/>
    <mergeCell ref="L32:O32"/>
    <mergeCell ref="P32:R32"/>
    <mergeCell ref="S32:V32"/>
    <mergeCell ref="S29:V29"/>
    <mergeCell ref="E30:H30"/>
    <mergeCell ref="I30:K30"/>
    <mergeCell ref="L30:O30"/>
    <mergeCell ref="P30:R30"/>
    <mergeCell ref="S30:V30"/>
    <mergeCell ref="C28:D34"/>
    <mergeCell ref="E28:H28"/>
    <mergeCell ref="I28:K28"/>
    <mergeCell ref="L28:O28"/>
    <mergeCell ref="P28:R28"/>
    <mergeCell ref="S28:V28"/>
    <mergeCell ref="E29:H29"/>
    <mergeCell ref="I29:K29"/>
    <mergeCell ref="L29:O29"/>
    <mergeCell ref="P29:R29"/>
    <mergeCell ref="C27:D27"/>
    <mergeCell ref="E27:H27"/>
    <mergeCell ref="I27:K27"/>
    <mergeCell ref="L27:O27"/>
    <mergeCell ref="P27:R27"/>
    <mergeCell ref="S27:V27"/>
    <mergeCell ref="AG20:AJ20"/>
    <mergeCell ref="AD21:AF22"/>
    <mergeCell ref="AG21:AJ22"/>
    <mergeCell ref="C25:H26"/>
    <mergeCell ref="I25:O25"/>
    <mergeCell ref="P25:V25"/>
    <mergeCell ref="I26:K26"/>
    <mergeCell ref="L26:O26"/>
    <mergeCell ref="P26:R26"/>
    <mergeCell ref="S26:V26"/>
    <mergeCell ref="AD19:AF19"/>
    <mergeCell ref="AG19:AJ19"/>
    <mergeCell ref="C20:H20"/>
    <mergeCell ref="I20:K20"/>
    <mergeCell ref="L20:O20"/>
    <mergeCell ref="P20:R20"/>
    <mergeCell ref="S20:V20"/>
    <mergeCell ref="W20:Y20"/>
    <mergeCell ref="Z20:AC20"/>
    <mergeCell ref="AD20:AF20"/>
    <mergeCell ref="E19:H19"/>
    <mergeCell ref="I19:K19"/>
    <mergeCell ref="L19:O19"/>
    <mergeCell ref="P19:R19"/>
    <mergeCell ref="S19:V19"/>
    <mergeCell ref="W19:Y19"/>
    <mergeCell ref="Z18:AC18"/>
    <mergeCell ref="AD18:AF18"/>
    <mergeCell ref="AG18:AJ18"/>
    <mergeCell ref="W13:Y13"/>
    <mergeCell ref="Z13:AC13"/>
    <mergeCell ref="AD13:AF13"/>
    <mergeCell ref="AG13:AJ13"/>
    <mergeCell ref="E14:H14"/>
    <mergeCell ref="I14:K14"/>
    <mergeCell ref="L14:O14"/>
    <mergeCell ref="P14:R14"/>
    <mergeCell ref="S14:V14"/>
    <mergeCell ref="W14:Y14"/>
    <mergeCell ref="Z19:AC19"/>
    <mergeCell ref="E18:H18"/>
    <mergeCell ref="I18:K18"/>
    <mergeCell ref="L18:O18"/>
    <mergeCell ref="P18:R18"/>
    <mergeCell ref="S18:V18"/>
    <mergeCell ref="W18:Y18"/>
    <mergeCell ref="AG16:AJ16"/>
    <mergeCell ref="E17:H17"/>
    <mergeCell ref="I17:K17"/>
    <mergeCell ref="L17:O17"/>
    <mergeCell ref="P17:R17"/>
    <mergeCell ref="S17:V17"/>
    <mergeCell ref="W17:Y17"/>
    <mergeCell ref="Z17:AC17"/>
    <mergeCell ref="AD17:AF17"/>
    <mergeCell ref="AG17:AJ17"/>
    <mergeCell ref="S16:V16"/>
    <mergeCell ref="W16:Y16"/>
    <mergeCell ref="E13:H13"/>
    <mergeCell ref="I13:K13"/>
    <mergeCell ref="L13:O13"/>
    <mergeCell ref="P13:R13"/>
    <mergeCell ref="S13:V13"/>
    <mergeCell ref="C12:D12"/>
    <mergeCell ref="E12:H12"/>
    <mergeCell ref="I12:K12"/>
    <mergeCell ref="L12:O12"/>
    <mergeCell ref="P12:R12"/>
    <mergeCell ref="S12:V12"/>
    <mergeCell ref="AD15:AF15"/>
    <mergeCell ref="AG15:AJ15"/>
    <mergeCell ref="E16:H16"/>
    <mergeCell ref="I16:K16"/>
    <mergeCell ref="L16:O16"/>
    <mergeCell ref="P16:R16"/>
    <mergeCell ref="Z14:AC14"/>
    <mergeCell ref="AD14:AF14"/>
    <mergeCell ref="AG14:AJ14"/>
    <mergeCell ref="E15:H15"/>
    <mergeCell ref="I15:K15"/>
    <mergeCell ref="L15:O15"/>
    <mergeCell ref="P15:R15"/>
    <mergeCell ref="S15:V15"/>
    <mergeCell ref="W15:Y15"/>
    <mergeCell ref="Z15:AC15"/>
    <mergeCell ref="Z16:AC16"/>
    <mergeCell ref="AD16:AF16"/>
    <mergeCell ref="B3:T3"/>
    <mergeCell ref="B92:T92"/>
    <mergeCell ref="B181:T181"/>
    <mergeCell ref="B270:T270"/>
    <mergeCell ref="B359:T359"/>
    <mergeCell ref="B448:T448"/>
    <mergeCell ref="B537:T537"/>
    <mergeCell ref="B626:T626"/>
    <mergeCell ref="B715:T715"/>
    <mergeCell ref="B804:T804"/>
    <mergeCell ref="W10:AC10"/>
    <mergeCell ref="AD10:AJ10"/>
    <mergeCell ref="I11:K11"/>
    <mergeCell ref="L11:O11"/>
    <mergeCell ref="P11:R11"/>
    <mergeCell ref="S11:V11"/>
    <mergeCell ref="W11:Y11"/>
    <mergeCell ref="Z11:AC11"/>
    <mergeCell ref="AD11:AF11"/>
    <mergeCell ref="AG11:AJ11"/>
    <mergeCell ref="C5:E5"/>
    <mergeCell ref="F5:J5"/>
    <mergeCell ref="L5:M5"/>
    <mergeCell ref="N5:Q5"/>
    <mergeCell ref="C10:H11"/>
    <mergeCell ref="I10:O10"/>
    <mergeCell ref="P10:V10"/>
    <mergeCell ref="W12:Y12"/>
    <mergeCell ref="Z12:AC12"/>
    <mergeCell ref="AD12:AF12"/>
    <mergeCell ref="AG12:AJ12"/>
    <mergeCell ref="C13:D19"/>
  </mergeCells>
  <phoneticPr fontId="1"/>
  <conditionalFormatting sqref="AG21">
    <cfRule type="cellIs" dxfId="41" priority="30" operator="equal">
      <formula>"佐賀さいこうモデル"</formula>
    </cfRule>
  </conditionalFormatting>
  <conditionalFormatting sqref="S36">
    <cfRule type="cellIs" dxfId="40" priority="29" operator="equal">
      <formula>"佐賀さいこうモデル"</formula>
    </cfRule>
  </conditionalFormatting>
  <conditionalFormatting sqref="L36">
    <cfRule type="cellIs" dxfId="39" priority="28" operator="equal">
      <formula>"佐賀さいこうモデル"</formula>
    </cfRule>
  </conditionalFormatting>
  <conditionalFormatting sqref="AG110">
    <cfRule type="cellIs" dxfId="38" priority="27" operator="equal">
      <formula>"佐賀さいこうモデル"</formula>
    </cfRule>
  </conditionalFormatting>
  <conditionalFormatting sqref="S125">
    <cfRule type="cellIs" dxfId="37" priority="26" operator="equal">
      <formula>"佐賀さいこうモデル"</formula>
    </cfRule>
  </conditionalFormatting>
  <conditionalFormatting sqref="L125">
    <cfRule type="cellIs" dxfId="36" priority="25" operator="equal">
      <formula>"佐賀さいこうモデル"</formula>
    </cfRule>
  </conditionalFormatting>
  <conditionalFormatting sqref="AG199">
    <cfRule type="cellIs" dxfId="35" priority="24" operator="equal">
      <formula>"佐賀さいこうモデル"</formula>
    </cfRule>
  </conditionalFormatting>
  <conditionalFormatting sqref="S214">
    <cfRule type="cellIs" dxfId="34" priority="23" operator="equal">
      <formula>"佐賀さいこうモデル"</formula>
    </cfRule>
  </conditionalFormatting>
  <conditionalFormatting sqref="L214">
    <cfRule type="cellIs" dxfId="33" priority="22" operator="equal">
      <formula>"佐賀さいこうモデル"</formula>
    </cfRule>
  </conditionalFormatting>
  <conditionalFormatting sqref="AG288">
    <cfRule type="cellIs" dxfId="32" priority="21" operator="equal">
      <formula>"佐賀さいこうモデル"</formula>
    </cfRule>
  </conditionalFormatting>
  <conditionalFormatting sqref="S303">
    <cfRule type="cellIs" dxfId="31" priority="20" operator="equal">
      <formula>"佐賀さいこうモデル"</formula>
    </cfRule>
  </conditionalFormatting>
  <conditionalFormatting sqref="L303">
    <cfRule type="cellIs" dxfId="30" priority="19" operator="equal">
      <formula>"佐賀さいこうモデル"</formula>
    </cfRule>
  </conditionalFormatting>
  <conditionalFormatting sqref="AG377">
    <cfRule type="cellIs" dxfId="29" priority="18" operator="equal">
      <formula>"佐賀さいこうモデル"</formula>
    </cfRule>
  </conditionalFormatting>
  <conditionalFormatting sqref="S392">
    <cfRule type="cellIs" dxfId="28" priority="17" operator="equal">
      <formula>"佐賀さいこうモデル"</formula>
    </cfRule>
  </conditionalFormatting>
  <conditionalFormatting sqref="L392">
    <cfRule type="cellIs" dxfId="27" priority="16" operator="equal">
      <formula>"佐賀さいこうモデル"</formula>
    </cfRule>
  </conditionalFormatting>
  <conditionalFormatting sqref="AG466">
    <cfRule type="cellIs" dxfId="26" priority="15" operator="equal">
      <formula>"佐賀さいこうモデル"</formula>
    </cfRule>
  </conditionalFormatting>
  <conditionalFormatting sqref="S481">
    <cfRule type="cellIs" dxfId="25" priority="14" operator="equal">
      <formula>"佐賀さいこうモデル"</formula>
    </cfRule>
  </conditionalFormatting>
  <conditionalFormatting sqref="L481">
    <cfRule type="cellIs" dxfId="24" priority="13" operator="equal">
      <formula>"佐賀さいこうモデル"</formula>
    </cfRule>
  </conditionalFormatting>
  <conditionalFormatting sqref="AG555">
    <cfRule type="cellIs" dxfId="23" priority="12" operator="equal">
      <formula>"佐賀さいこうモデル"</formula>
    </cfRule>
  </conditionalFormatting>
  <conditionalFormatting sqref="S570">
    <cfRule type="cellIs" dxfId="22" priority="11" operator="equal">
      <formula>"佐賀さいこうモデル"</formula>
    </cfRule>
  </conditionalFormatting>
  <conditionalFormatting sqref="L570">
    <cfRule type="cellIs" dxfId="21" priority="10" operator="equal">
      <formula>"佐賀さいこうモデル"</formula>
    </cfRule>
  </conditionalFormatting>
  <conditionalFormatting sqref="AG644">
    <cfRule type="cellIs" dxfId="20" priority="9" operator="equal">
      <formula>"佐賀さいこうモデル"</formula>
    </cfRule>
  </conditionalFormatting>
  <conditionalFormatting sqref="S659">
    <cfRule type="cellIs" dxfId="19" priority="8" operator="equal">
      <formula>"佐賀さいこうモデル"</formula>
    </cfRule>
  </conditionalFormatting>
  <conditionalFormatting sqref="L659">
    <cfRule type="cellIs" dxfId="18" priority="7" operator="equal">
      <formula>"佐賀さいこうモデル"</formula>
    </cfRule>
  </conditionalFormatting>
  <conditionalFormatting sqref="AG733">
    <cfRule type="cellIs" dxfId="17" priority="6" operator="equal">
      <formula>"佐賀さいこうモデル"</formula>
    </cfRule>
  </conditionalFormatting>
  <conditionalFormatting sqref="S748">
    <cfRule type="cellIs" dxfId="16" priority="5" operator="equal">
      <formula>"佐賀さいこうモデル"</formula>
    </cfRule>
  </conditionalFormatting>
  <conditionalFormatting sqref="L748">
    <cfRule type="cellIs" dxfId="15" priority="4" operator="equal">
      <formula>"佐賀さいこうモデル"</formula>
    </cfRule>
  </conditionalFormatting>
  <conditionalFormatting sqref="AG822">
    <cfRule type="cellIs" dxfId="14" priority="3" operator="equal">
      <formula>"佐賀さいこうモデル"</formula>
    </cfRule>
  </conditionalFormatting>
  <conditionalFormatting sqref="S837">
    <cfRule type="cellIs" dxfId="13" priority="2" operator="equal">
      <formula>"佐賀さいこうモデル"</formula>
    </cfRule>
  </conditionalFormatting>
  <conditionalFormatting sqref="L837">
    <cfRule type="cellIs" dxfId="12" priority="1" operator="equal">
      <formula>"佐賀さいこうモデル"</formula>
    </cfRule>
  </conditionalFormatting>
  <dataValidations count="1">
    <dataValidation type="list" allowBlank="1" sqref="B3:T3 B92:T92 B181:T181 B270:T270 B359:T359 B448:T448 B537:T537 B626:T626 B715:T715 B804:T804">
      <formula1>"ステップアップ計画書,ステップアップ実施状況報告書兼事業評価報告書"</formula1>
    </dataValidation>
  </dataValidations>
  <pageMargins left="0.7" right="0.7" top="0.75" bottom="0.75" header="0.3" footer="0.3"/>
  <pageSetup paperSize="9" scale="50" fitToHeight="0" orientation="landscape" r:id="rId1"/>
  <rowBreaks count="11" manualBreakCount="11">
    <brk id="58" max="16383" man="1"/>
    <brk id="89" max="36" man="1"/>
    <brk id="147" max="36" man="1"/>
    <brk id="178" max="36" man="1"/>
    <brk id="267" max="36" man="1"/>
    <brk id="356" max="36" man="1"/>
    <brk id="445" max="36" man="1"/>
    <brk id="534" max="36" man="1"/>
    <brk id="623" max="36" man="1"/>
    <brk id="712" max="36" man="1"/>
    <brk id="801"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AJ52"/>
  <sheetViews>
    <sheetView showGridLines="0" view="pageBreakPreview" zoomScaleNormal="100" zoomScaleSheetLayoutView="100" workbookViewId="0">
      <selection activeCell="W25" sqref="W25:AH25"/>
    </sheetView>
  </sheetViews>
  <sheetFormatPr defaultRowHeight="18.75" x14ac:dyDescent="0.4"/>
  <cols>
    <col min="1" max="1" width="2.875" customWidth="1"/>
    <col min="2" max="37" width="2.375" customWidth="1"/>
  </cols>
  <sheetData>
    <row r="1" spans="1:36" x14ac:dyDescent="0.4">
      <c r="A1" s="105"/>
      <c r="B1" s="589" t="s">
        <v>513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row>
    <row r="2" spans="1:36" x14ac:dyDescent="0.4">
      <c r="A2" s="105"/>
      <c r="B2" s="593" t="s">
        <v>514</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row>
    <row r="3" spans="1:36" ht="13.15" customHeight="1" x14ac:dyDescent="0.4">
      <c r="A3" s="105"/>
      <c r="B3" s="106"/>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1:36" ht="13.15" customHeight="1" x14ac:dyDescent="0.4">
      <c r="A4" s="105"/>
      <c r="B4" s="589" t="s">
        <v>524</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row>
    <row r="5" spans="1:36" ht="13.15" customHeight="1" x14ac:dyDescent="0.4">
      <c r="A5" s="105"/>
      <c r="B5" s="589" t="s">
        <v>525</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row>
    <row r="6" spans="1:36" ht="13.15" customHeight="1" x14ac:dyDescent="0.4">
      <c r="A6" s="105"/>
      <c r="B6" s="589" t="s">
        <v>552</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row>
    <row r="7" spans="1:36" ht="13.15" customHeight="1" x14ac:dyDescent="0.4">
      <c r="A7" s="105"/>
      <c r="B7" s="589" t="s">
        <v>523</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row>
    <row r="8" spans="1:36" ht="13.15" customHeight="1" x14ac:dyDescent="0.4">
      <c r="A8" s="105"/>
      <c r="B8" s="106"/>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row>
    <row r="9" spans="1:36" ht="13.15" customHeight="1" x14ac:dyDescent="0.4">
      <c r="A9" s="105"/>
      <c r="B9" s="594" t="s">
        <v>515</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row>
    <row r="10" spans="1:36" ht="13.15" customHeight="1" x14ac:dyDescent="0.4">
      <c r="A10" s="105"/>
      <c r="B10" s="106"/>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spans="1:36" ht="13.15" customHeight="1" x14ac:dyDescent="0.4">
      <c r="A11" s="105"/>
      <c r="B11" s="589" t="s">
        <v>516</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row>
    <row r="12" spans="1:36" ht="13.15" customHeight="1" x14ac:dyDescent="0.4">
      <c r="A12" s="105"/>
      <c r="B12" s="589" t="s">
        <v>526</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row>
    <row r="13" spans="1:36" ht="13.15" customHeight="1" x14ac:dyDescent="0.4">
      <c r="A13" s="105"/>
      <c r="B13" s="589" t="s">
        <v>528</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row>
    <row r="14" spans="1:36" ht="13.15" customHeight="1" x14ac:dyDescent="0.4">
      <c r="A14" s="105"/>
      <c r="B14" s="589" t="s">
        <v>527</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row>
    <row r="15" spans="1:36" ht="13.15" customHeight="1" x14ac:dyDescent="0.4">
      <c r="A15" s="105"/>
      <c r="B15" s="589" t="s">
        <v>529</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row>
    <row r="16" spans="1:36" ht="13.15" customHeight="1" x14ac:dyDescent="0.4">
      <c r="A16" s="105"/>
      <c r="B16" s="589" t="s">
        <v>517</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row>
    <row r="17" spans="1:36" ht="13.15" customHeight="1" x14ac:dyDescent="0.4">
      <c r="A17" s="105"/>
      <c r="B17" s="589" t="s">
        <v>530</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row>
    <row r="18" spans="1:36" ht="13.15" customHeight="1" x14ac:dyDescent="0.4">
      <c r="A18" s="105"/>
      <c r="B18" s="589" t="s">
        <v>531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row>
    <row r="19" spans="1:36" ht="13.15" customHeight="1" x14ac:dyDescent="0.4">
      <c r="A19" s="105"/>
      <c r="B19" s="589" t="s">
        <v>532</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row>
    <row r="20" spans="1:36" ht="13.15" customHeight="1" x14ac:dyDescent="0.4">
      <c r="A20" s="105"/>
      <c r="B20" s="589" t="s">
        <v>533</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row>
    <row r="21" spans="1:36" ht="13.15" customHeight="1" x14ac:dyDescent="0.4">
      <c r="A21" s="105"/>
      <c r="B21" s="589" t="s">
        <v>518</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row>
    <row r="22" spans="1:36" ht="13.15" customHeight="1" x14ac:dyDescent="0.4">
      <c r="A22" s="105"/>
      <c r="B22" s="589" t="s">
        <v>519</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row>
    <row r="23" spans="1:36" ht="13.15" customHeight="1" x14ac:dyDescent="0.4">
      <c r="A23" s="105"/>
      <c r="B23" s="106"/>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row>
    <row r="24" spans="1:36" ht="13.15" customHeight="1" x14ac:dyDescent="0.4">
      <c r="A24" s="105"/>
      <c r="B24" s="589" t="s">
        <v>534</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row>
    <row r="25" spans="1:36" ht="13.15" customHeight="1" x14ac:dyDescent="0.4">
      <c r="A25" s="105"/>
      <c r="B25" s="589" t="s">
        <v>535</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row>
    <row r="26" spans="1:36" ht="13.15" customHeight="1" x14ac:dyDescent="0.4">
      <c r="A26" s="105"/>
      <c r="B26" s="121"/>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row>
    <row r="27" spans="1:36" ht="13.15" customHeight="1" x14ac:dyDescent="0.4">
      <c r="A27" s="105"/>
      <c r="B27" s="122"/>
      <c r="C27" s="123"/>
      <c r="D27" s="123"/>
      <c r="E27" s="123"/>
      <c r="F27" s="123"/>
      <c r="G27" s="123"/>
      <c r="H27" s="123"/>
      <c r="I27" s="123"/>
      <c r="J27" s="123"/>
      <c r="K27" s="123"/>
      <c r="L27" s="123"/>
      <c r="M27" s="123"/>
      <c r="N27" s="123"/>
      <c r="O27" s="123"/>
      <c r="P27" s="123"/>
      <c r="Q27" s="123"/>
      <c r="R27" s="123"/>
      <c r="S27" s="123"/>
      <c r="T27" s="123"/>
      <c r="U27" s="123"/>
      <c r="V27" s="123"/>
      <c r="W27" s="591" t="s">
        <v>536</v>
      </c>
      <c r="X27" s="591"/>
      <c r="Y27" s="591"/>
      <c r="Z27" s="591"/>
      <c r="AA27" s="591"/>
      <c r="AB27" s="591"/>
      <c r="AC27" s="591"/>
      <c r="AD27" s="591"/>
      <c r="AE27" s="591"/>
      <c r="AF27" s="591"/>
      <c r="AG27" s="123"/>
      <c r="AH27" s="123"/>
      <c r="AI27" s="123"/>
      <c r="AJ27" s="123"/>
    </row>
    <row r="28" spans="1:36" ht="13.15" customHeight="1" x14ac:dyDescent="0.4">
      <c r="A28" s="105"/>
      <c r="B28" s="121"/>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row>
    <row r="29" spans="1:36" ht="13.15" customHeight="1" x14ac:dyDescent="0.4">
      <c r="A29" s="105"/>
      <c r="B29" s="587" t="s">
        <v>537</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row>
    <row r="30" spans="1:36" ht="13.15" customHeight="1" x14ac:dyDescent="0.4">
      <c r="A30" s="105"/>
      <c r="B30" s="121"/>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row>
    <row r="31" spans="1:36" ht="18" customHeight="1" x14ac:dyDescent="0.4">
      <c r="A31" s="105"/>
      <c r="B31" s="124"/>
      <c r="C31" s="114"/>
      <c r="D31" s="125" t="s">
        <v>545</v>
      </c>
      <c r="E31" s="12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row>
    <row r="32" spans="1:36" ht="18" customHeight="1" x14ac:dyDescent="0.4">
      <c r="A32" s="105"/>
      <c r="B32" s="124"/>
      <c r="C32" s="114"/>
      <c r="D32" s="114"/>
      <c r="E32" s="114"/>
      <c r="F32" s="607" t="s">
        <v>548</v>
      </c>
      <c r="G32" s="607"/>
      <c r="H32" s="607"/>
      <c r="I32" s="607"/>
      <c r="J32" s="114"/>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114"/>
      <c r="AJ32" s="114"/>
    </row>
    <row r="33" spans="1:36" ht="18" customHeight="1" x14ac:dyDescent="0.4">
      <c r="A33" s="105"/>
      <c r="B33" s="124"/>
      <c r="C33" s="114"/>
      <c r="D33" s="125" t="s">
        <v>546</v>
      </c>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1:36" ht="18" customHeight="1" x14ac:dyDescent="0.4">
      <c r="A34" s="105"/>
      <c r="B34" s="124"/>
      <c r="C34" s="114"/>
      <c r="D34" s="114"/>
      <c r="E34" s="125"/>
      <c r="F34" s="608" t="s">
        <v>550</v>
      </c>
      <c r="G34" s="608"/>
      <c r="H34" s="608"/>
      <c r="I34" s="608"/>
      <c r="J34" s="114"/>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114"/>
      <c r="AJ34" s="114"/>
    </row>
    <row r="35" spans="1:36" ht="18" customHeight="1" x14ac:dyDescent="0.4">
      <c r="A35" s="105"/>
      <c r="B35" s="124"/>
      <c r="C35" s="114"/>
      <c r="D35" s="114"/>
      <c r="E35" s="114"/>
      <c r="F35" s="609" t="s">
        <v>549</v>
      </c>
      <c r="G35" s="609"/>
      <c r="H35" s="609"/>
      <c r="I35" s="609"/>
      <c r="J35" s="114"/>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114"/>
      <c r="AJ35" s="114"/>
    </row>
    <row r="36" spans="1:36" ht="18" customHeight="1" x14ac:dyDescent="0.4">
      <c r="A36" s="105"/>
      <c r="B36" s="124"/>
      <c r="C36" s="114"/>
      <c r="D36" s="114"/>
      <c r="E36" s="114"/>
      <c r="F36" s="610" t="s">
        <v>547</v>
      </c>
      <c r="G36" s="610"/>
      <c r="H36" s="610"/>
      <c r="I36" s="610"/>
      <c r="J36" s="114"/>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114"/>
      <c r="AJ36" s="114"/>
    </row>
    <row r="37" spans="1:36" ht="18" customHeight="1" x14ac:dyDescent="0.4">
      <c r="A37" s="105"/>
      <c r="B37" s="125"/>
      <c r="C37" s="114"/>
      <c r="D37" s="114"/>
      <c r="E37" s="114"/>
      <c r="F37" s="608" t="s">
        <v>550</v>
      </c>
      <c r="G37" s="608"/>
      <c r="H37" s="608"/>
      <c r="I37" s="608"/>
      <c r="J37" s="114"/>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114"/>
      <c r="AJ37" s="114"/>
    </row>
    <row r="38" spans="1:36" ht="18" customHeight="1" x14ac:dyDescent="0.4">
      <c r="A38" s="105"/>
      <c r="B38" s="125"/>
      <c r="C38" s="114"/>
      <c r="D38" s="114"/>
      <c r="E38" s="114"/>
      <c r="F38" s="609" t="s">
        <v>309</v>
      </c>
      <c r="G38" s="609"/>
      <c r="H38" s="609"/>
      <c r="I38" s="609"/>
      <c r="J38" s="114"/>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114"/>
      <c r="AJ38" s="114"/>
    </row>
    <row r="39" spans="1:36" ht="18" customHeight="1" x14ac:dyDescent="0.4">
      <c r="A39" s="105"/>
      <c r="B39" s="125" t="s">
        <v>538</v>
      </c>
      <c r="C39" s="114"/>
      <c r="D39" s="114"/>
      <c r="E39" s="114"/>
      <c r="F39" s="592" t="s">
        <v>551</v>
      </c>
      <c r="G39" s="592"/>
      <c r="H39" s="592"/>
      <c r="I39" s="592"/>
      <c r="J39" s="114"/>
      <c r="K39" s="595" t="s">
        <v>553</v>
      </c>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114"/>
      <c r="AJ39" s="114"/>
    </row>
    <row r="40" spans="1:36" ht="11.45" customHeight="1" x14ac:dyDescent="0.4">
      <c r="A40" s="105"/>
      <c r="B40" s="125" t="s">
        <v>520</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1:36" ht="11.45" customHeight="1" x14ac:dyDescent="0.4">
      <c r="A41" s="105"/>
      <c r="B41" s="121"/>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row>
    <row r="42" spans="1:36" ht="13.15" customHeight="1" x14ac:dyDescent="0.4">
      <c r="A42" s="105"/>
      <c r="B42" s="605" t="s">
        <v>541</v>
      </c>
      <c r="C42" s="605"/>
      <c r="D42" s="605"/>
      <c r="E42" s="126" t="s">
        <v>542</v>
      </c>
      <c r="F42" s="127"/>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row>
    <row r="43" spans="1:36" ht="13.15" customHeight="1" x14ac:dyDescent="0.4">
      <c r="A43" s="105"/>
      <c r="B43" s="109"/>
      <c r="C43" s="110"/>
      <c r="D43" s="110"/>
      <c r="E43" s="107" t="s">
        <v>540</v>
      </c>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row>
    <row r="44" spans="1:36" ht="13.15" customHeight="1" x14ac:dyDescent="0.4">
      <c r="A44" s="105"/>
      <c r="B44" s="606" t="s">
        <v>544</v>
      </c>
      <c r="C44" s="606"/>
      <c r="D44" s="606"/>
      <c r="E44" s="107" t="s">
        <v>543</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1:36" ht="13.15" customHeight="1" x14ac:dyDescent="0.4">
      <c r="A45" s="105"/>
      <c r="B45" s="111"/>
      <c r="C45" s="107"/>
      <c r="D45" s="107"/>
      <c r="E45" s="107" t="s">
        <v>521</v>
      </c>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row>
    <row r="46" spans="1:36" ht="13.15" customHeight="1" x14ac:dyDescent="0.4">
      <c r="A46" s="105"/>
      <c r="B46" s="111"/>
      <c r="C46" s="107"/>
      <c r="D46" s="107"/>
      <c r="E46" s="107" t="s">
        <v>522</v>
      </c>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1:36" ht="6.6" customHeight="1" x14ac:dyDescent="0.4">
      <c r="A47" s="105"/>
      <c r="B47" s="11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row>
    <row r="48" spans="1:36" ht="13.9" customHeight="1" x14ac:dyDescent="0.4">
      <c r="A48" s="105"/>
      <c r="B48" s="106"/>
      <c r="C48" s="596" t="s">
        <v>539</v>
      </c>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8"/>
      <c r="AJ48" s="113"/>
    </row>
    <row r="49" spans="1:36" ht="13.9" customHeight="1" x14ac:dyDescent="0.4">
      <c r="A49" s="105"/>
      <c r="B49" s="106"/>
      <c r="C49" s="599"/>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1"/>
      <c r="AJ49" s="113"/>
    </row>
    <row r="50" spans="1:36" ht="13.9" customHeight="1" x14ac:dyDescent="0.4">
      <c r="A50" s="105"/>
      <c r="B50" s="113"/>
      <c r="C50" s="599"/>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1"/>
      <c r="AJ50" s="113"/>
    </row>
    <row r="51" spans="1:36" ht="13.9" customHeight="1" x14ac:dyDescent="0.4">
      <c r="A51" s="105"/>
      <c r="B51" s="113"/>
      <c r="C51" s="602"/>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4"/>
      <c r="AJ51" s="113"/>
    </row>
    <row r="52" spans="1:36" ht="7.15" customHeight="1" x14ac:dyDescent="0.4">
      <c r="A52" s="105"/>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row>
  </sheetData>
  <mergeCells count="40">
    <mergeCell ref="K39:AH39"/>
    <mergeCell ref="C48:AI51"/>
    <mergeCell ref="B42:D42"/>
    <mergeCell ref="B44:D44"/>
    <mergeCell ref="F32:I32"/>
    <mergeCell ref="F34:I34"/>
    <mergeCell ref="F35:I35"/>
    <mergeCell ref="F36:I36"/>
    <mergeCell ref="F37:I37"/>
    <mergeCell ref="K32:AH32"/>
    <mergeCell ref="K34:AH34"/>
    <mergeCell ref="K35:AH35"/>
    <mergeCell ref="F38:I38"/>
    <mergeCell ref="K36:AH36"/>
    <mergeCell ref="K37:AH37"/>
    <mergeCell ref="K38:AH38"/>
    <mergeCell ref="F39:I39"/>
    <mergeCell ref="B1:AJ1"/>
    <mergeCell ref="B2:AJ2"/>
    <mergeCell ref="B4:AJ4"/>
    <mergeCell ref="B5:AJ5"/>
    <mergeCell ref="B7:AJ7"/>
    <mergeCell ref="B9:AJ9"/>
    <mergeCell ref="B6:AJ6"/>
    <mergeCell ref="B11:AJ11"/>
    <mergeCell ref="B13:AJ13"/>
    <mergeCell ref="B15:AJ15"/>
    <mergeCell ref="B16:AJ16"/>
    <mergeCell ref="B18:AJ18"/>
    <mergeCell ref="B20:AJ20"/>
    <mergeCell ref="B12:AJ12"/>
    <mergeCell ref="B14:AJ14"/>
    <mergeCell ref="B29:AJ29"/>
    <mergeCell ref="B24:AJ24"/>
    <mergeCell ref="W27:AF27"/>
    <mergeCell ref="B17:AJ17"/>
    <mergeCell ref="B19:AJ19"/>
    <mergeCell ref="B21:AJ21"/>
    <mergeCell ref="B22:AJ22"/>
    <mergeCell ref="B25:AJ25"/>
  </mergeCells>
  <phoneticPr fontId="1"/>
  <conditionalFormatting sqref="W27:AF27">
    <cfRule type="containsBlanks" dxfId="11" priority="2">
      <formula>LEN(TRIM(W27))=0</formula>
    </cfRule>
  </conditionalFormatting>
  <printOptions horizontalCentered="1"/>
  <pageMargins left="0.74803149606299213" right="0.74803149606299213" top="0.98425196850393704" bottom="0.98425196850393704" header="0.51181102362204722" footer="0.51181102362204722"/>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AI46"/>
  <sheetViews>
    <sheetView showGridLines="0" view="pageBreakPreview" topLeftCell="A4" zoomScale="136" zoomScaleNormal="100" zoomScaleSheetLayoutView="136" workbookViewId="0">
      <selection activeCell="W25" sqref="W25:AH25"/>
    </sheetView>
  </sheetViews>
  <sheetFormatPr defaultRowHeight="18.75" x14ac:dyDescent="0.4"/>
  <cols>
    <col min="1" max="34" width="2.375" customWidth="1"/>
    <col min="35" max="35" width="2.25" customWidth="1"/>
  </cols>
  <sheetData>
    <row r="1" spans="1:35" x14ac:dyDescent="0.4">
      <c r="A1" s="614" t="s">
        <v>901</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row>
    <row r="2" spans="1:35" x14ac:dyDescent="0.4">
      <c r="A2" s="98"/>
    </row>
    <row r="3" spans="1:35" x14ac:dyDescent="0.4">
      <c r="A3" s="614" t="s">
        <v>560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35" x14ac:dyDescent="0.4">
      <c r="A4" s="614" t="s">
        <v>559</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row>
    <row r="5" spans="1:35" x14ac:dyDescent="0.4">
      <c r="A5" s="98"/>
    </row>
    <row r="6" spans="1:35" x14ac:dyDescent="0.4">
      <c r="A6" s="621" t="s">
        <v>558</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row>
    <row r="7" spans="1:35" x14ac:dyDescent="0.4">
      <c r="A7" s="115"/>
    </row>
    <row r="8" spans="1:35" x14ac:dyDescent="0.4">
      <c r="A8" s="115"/>
    </row>
    <row r="9" spans="1:35" x14ac:dyDescent="0.4">
      <c r="A9" s="115" t="s">
        <v>557</v>
      </c>
    </row>
    <row r="10" spans="1:35" x14ac:dyDescent="0.4">
      <c r="A10" s="115"/>
    </row>
    <row r="11" spans="1:35" x14ac:dyDescent="0.4">
      <c r="A11" s="622" t="s">
        <v>515</v>
      </c>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row>
    <row r="12" spans="1:35" x14ac:dyDescent="0.4">
      <c r="A12" s="115"/>
      <c r="B12" s="118"/>
    </row>
    <row r="13" spans="1:35" x14ac:dyDescent="0.4">
      <c r="B13" s="115" t="s">
        <v>562</v>
      </c>
    </row>
    <row r="14" spans="1:35" x14ac:dyDescent="0.4">
      <c r="B14" s="115" t="s">
        <v>563</v>
      </c>
    </row>
    <row r="15" spans="1:35" x14ac:dyDescent="0.4">
      <c r="B15" s="115" t="s">
        <v>564</v>
      </c>
    </row>
    <row r="16" spans="1:35" x14ac:dyDescent="0.4">
      <c r="B16" s="115" t="s">
        <v>565</v>
      </c>
    </row>
    <row r="17" spans="1:2" x14ac:dyDescent="0.4">
      <c r="B17" s="115" t="s">
        <v>566</v>
      </c>
    </row>
    <row r="18" spans="1:2" x14ac:dyDescent="0.4">
      <c r="B18" s="115" t="s">
        <v>567</v>
      </c>
    </row>
    <row r="19" spans="1:2" x14ac:dyDescent="0.4">
      <c r="B19" s="115" t="s">
        <v>568</v>
      </c>
    </row>
    <row r="20" spans="1:2" x14ac:dyDescent="0.4">
      <c r="B20" s="117" t="s">
        <v>569</v>
      </c>
    </row>
    <row r="21" spans="1:2" x14ac:dyDescent="0.4">
      <c r="B21" s="115" t="s">
        <v>570</v>
      </c>
    </row>
    <row r="22" spans="1:2" x14ac:dyDescent="0.4">
      <c r="B22" s="115" t="s">
        <v>571</v>
      </c>
    </row>
    <row r="23" spans="1:2" x14ac:dyDescent="0.4">
      <c r="B23" s="115" t="s">
        <v>572</v>
      </c>
    </row>
    <row r="24" spans="1:2" x14ac:dyDescent="0.4">
      <c r="B24" s="115" t="s">
        <v>573</v>
      </c>
    </row>
    <row r="25" spans="1:2" x14ac:dyDescent="0.4">
      <c r="A25" s="115" t="s">
        <v>556</v>
      </c>
    </row>
    <row r="26" spans="1:2" x14ac:dyDescent="0.4">
      <c r="A26" s="115" t="s">
        <v>555</v>
      </c>
    </row>
    <row r="27" spans="1:2" x14ac:dyDescent="0.4">
      <c r="A27" s="115" t="s">
        <v>704</v>
      </c>
    </row>
    <row r="28" spans="1:2" x14ac:dyDescent="0.4">
      <c r="A28" s="115" t="s">
        <v>554</v>
      </c>
    </row>
    <row r="29" spans="1:2" s="150" customFormat="1" x14ac:dyDescent="0.4">
      <c r="A29" s="115"/>
    </row>
    <row r="30" spans="1:2" s="262" customFormat="1" x14ac:dyDescent="0.4">
      <c r="A30" s="115"/>
      <c r="B30" s="263" t="s">
        <v>863</v>
      </c>
    </row>
    <row r="31" spans="1:2" s="262" customFormat="1" x14ac:dyDescent="0.4">
      <c r="A31" s="115"/>
      <c r="B31" s="263" t="s">
        <v>864</v>
      </c>
    </row>
    <row r="32" spans="1:2" x14ac:dyDescent="0.4">
      <c r="A32" s="115"/>
    </row>
    <row r="33" spans="1:35" x14ac:dyDescent="0.4">
      <c r="A33" s="116"/>
      <c r="M33" s="616" t="str">
        <f>別紙D!W27</f>
        <v>○○　　年　　月　　日　　　</v>
      </c>
      <c r="N33" s="616"/>
      <c r="O33" s="616"/>
      <c r="P33" s="616"/>
      <c r="Q33" s="616"/>
      <c r="R33" s="616"/>
      <c r="S33" s="616"/>
      <c r="T33" s="616"/>
      <c r="U33" s="616"/>
      <c r="V33" s="616"/>
    </row>
    <row r="34" spans="1:35" ht="21" customHeight="1" x14ac:dyDescent="0.4">
      <c r="A34" s="116"/>
      <c r="M34" s="617" t="s">
        <v>575</v>
      </c>
      <c r="N34" s="617"/>
      <c r="O34" s="617"/>
      <c r="P34" s="617"/>
      <c r="Q34" s="617"/>
      <c r="R34" s="617"/>
      <c r="S34" s="617"/>
      <c r="T34" s="619">
        <f>'別紙B-1　総括表'!V10</f>
        <v>0</v>
      </c>
      <c r="U34" s="619"/>
      <c r="V34" s="619"/>
      <c r="W34" s="619"/>
      <c r="X34" s="619"/>
      <c r="Y34" s="619"/>
      <c r="Z34" s="619"/>
      <c r="AA34" s="619"/>
      <c r="AB34" s="619"/>
      <c r="AC34" s="619"/>
      <c r="AD34" s="619"/>
      <c r="AE34" s="619"/>
      <c r="AF34" s="619"/>
    </row>
    <row r="35" spans="1:35" ht="21" customHeight="1" x14ac:dyDescent="0.4">
      <c r="A35" s="119"/>
      <c r="B35" s="120"/>
      <c r="C35" s="120"/>
      <c r="D35" s="120"/>
      <c r="E35" s="120"/>
      <c r="F35" s="120"/>
      <c r="G35" s="120"/>
      <c r="M35" s="618" t="s">
        <v>576</v>
      </c>
      <c r="N35" s="618"/>
      <c r="O35" s="618"/>
      <c r="P35" s="618"/>
      <c r="Q35" s="618"/>
      <c r="R35" s="618"/>
      <c r="S35" s="618"/>
      <c r="T35" s="620"/>
      <c r="U35" s="620"/>
      <c r="V35" s="620"/>
      <c r="W35" s="620"/>
      <c r="X35" s="620"/>
      <c r="Y35" s="620"/>
      <c r="Z35" s="620"/>
      <c r="AA35" s="620"/>
      <c r="AB35" s="620"/>
      <c r="AC35" s="620"/>
      <c r="AD35" s="620"/>
      <c r="AE35" s="620"/>
      <c r="AF35" s="620"/>
    </row>
    <row r="36" spans="1:35" ht="11.45" customHeight="1" x14ac:dyDescent="0.4">
      <c r="A36" s="115"/>
    </row>
    <row r="37" spans="1:35" s="150" customFormat="1" ht="11.45" customHeight="1" x14ac:dyDescent="0.4">
      <c r="A37" s="115"/>
    </row>
    <row r="38" spans="1:35" s="150" customFormat="1" ht="11.45" customHeight="1" x14ac:dyDescent="0.4">
      <c r="A38" s="115"/>
    </row>
    <row r="39" spans="1:35" s="150" customFormat="1" ht="11.45" customHeight="1" x14ac:dyDescent="0.4">
      <c r="A39" s="115"/>
    </row>
    <row r="40" spans="1:35" s="150" customFormat="1" ht="11.45" customHeight="1" x14ac:dyDescent="0.4">
      <c r="A40" s="115"/>
    </row>
    <row r="41" spans="1:35" s="150" customFormat="1" ht="11.45" customHeight="1" x14ac:dyDescent="0.4">
      <c r="A41" s="115"/>
    </row>
    <row r="42" spans="1:35" s="150" customFormat="1" ht="11.45" customHeight="1" x14ac:dyDescent="0.4">
      <c r="A42" s="115"/>
    </row>
    <row r="43" spans="1:35" s="150" customFormat="1" ht="11.45" customHeight="1" x14ac:dyDescent="0.4">
      <c r="A43" s="115"/>
    </row>
    <row r="44" spans="1:35" ht="14.45" customHeight="1" x14ac:dyDescent="0.4">
      <c r="A44" s="614" t="s">
        <v>561</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row>
    <row r="45" spans="1:35" ht="14.45" customHeight="1" x14ac:dyDescent="0.4">
      <c r="A45" s="614" t="s">
        <v>577</v>
      </c>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row>
    <row r="46" spans="1:35" x14ac:dyDescent="0.4">
      <c r="A46" s="115"/>
    </row>
  </sheetData>
  <mergeCells count="12">
    <mergeCell ref="A1:AI1"/>
    <mergeCell ref="A3:AI3"/>
    <mergeCell ref="A4:AI4"/>
    <mergeCell ref="A6:AI6"/>
    <mergeCell ref="A11:AI11"/>
    <mergeCell ref="A45:AI45"/>
    <mergeCell ref="A44:AI44"/>
    <mergeCell ref="M33:V33"/>
    <mergeCell ref="M34:S34"/>
    <mergeCell ref="M35:S35"/>
    <mergeCell ref="T34:AF34"/>
    <mergeCell ref="T35:AF35"/>
  </mergeCells>
  <phoneticPr fontId="1"/>
  <conditionalFormatting sqref="M33:V33">
    <cfRule type="containsBlanks" dxfId="10" priority="3">
      <formula>LEN(TRIM(M33))=0</formula>
    </cfRule>
  </conditionalFormatting>
  <conditionalFormatting sqref="M33:V33">
    <cfRule type="containsBlanks" dxfId="9" priority="2">
      <formula>LEN(TRIM(M33))=0</formula>
    </cfRule>
  </conditionalFormatting>
  <pageMargins left="0.75" right="0.75" top="1" bottom="1" header="0.5" footer="0.5"/>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R32"/>
  <sheetViews>
    <sheetView showGridLines="0" view="pageBreakPreview" zoomScale="91" zoomScaleNormal="100" zoomScaleSheetLayoutView="91" workbookViewId="0">
      <selection activeCell="W25" sqref="W25:AH25"/>
    </sheetView>
  </sheetViews>
  <sheetFormatPr defaultRowHeight="18.75" x14ac:dyDescent="0.4"/>
  <cols>
    <col min="1" max="18" width="4.5" customWidth="1"/>
  </cols>
  <sheetData>
    <row r="1" spans="1:18" x14ac:dyDescent="0.4">
      <c r="A1" s="614" t="s">
        <v>587</v>
      </c>
      <c r="B1" s="615"/>
      <c r="C1" s="615"/>
      <c r="D1" s="615"/>
      <c r="E1" s="615"/>
      <c r="F1" s="615"/>
      <c r="G1" s="615"/>
      <c r="H1" s="615"/>
      <c r="I1" s="615"/>
      <c r="J1" s="615"/>
      <c r="K1" s="615"/>
      <c r="L1" s="615"/>
      <c r="M1" s="615"/>
      <c r="N1" s="615"/>
      <c r="O1" s="615"/>
      <c r="P1" s="615"/>
      <c r="Q1" s="615"/>
      <c r="R1" s="615"/>
    </row>
    <row r="2" spans="1:18" ht="18" customHeight="1" x14ac:dyDescent="0.4">
      <c r="A2" s="104"/>
      <c r="B2" s="101"/>
      <c r="C2" s="101"/>
      <c r="D2" s="101"/>
      <c r="E2" s="101"/>
      <c r="F2" s="101"/>
      <c r="G2" s="101"/>
      <c r="H2" s="101"/>
      <c r="I2" s="101"/>
      <c r="J2" s="101"/>
      <c r="K2" s="101"/>
      <c r="L2" s="101"/>
      <c r="M2" s="616" t="str">
        <f>別紙D!W27</f>
        <v>○○　　年　　月　　日　　　</v>
      </c>
      <c r="N2" s="616"/>
      <c r="O2" s="616"/>
      <c r="P2" s="616"/>
      <c r="Q2" s="616"/>
      <c r="R2" s="616"/>
    </row>
    <row r="3" spans="1:18" x14ac:dyDescent="0.4">
      <c r="A3" s="98"/>
    </row>
    <row r="4" spans="1:18" x14ac:dyDescent="0.4">
      <c r="A4" s="614" t="s">
        <v>560</v>
      </c>
      <c r="B4" s="615"/>
      <c r="C4" s="615"/>
      <c r="D4" s="615"/>
      <c r="E4" s="615"/>
      <c r="F4" s="615"/>
      <c r="G4" s="615"/>
      <c r="H4" s="615"/>
      <c r="I4" s="615"/>
      <c r="J4" s="615"/>
      <c r="K4" s="615"/>
      <c r="L4" s="615"/>
      <c r="M4" s="615"/>
      <c r="N4" s="615"/>
      <c r="O4" s="615"/>
      <c r="P4" s="615"/>
      <c r="Q4" s="615"/>
      <c r="R4" s="615"/>
    </row>
    <row r="5" spans="1:18" x14ac:dyDescent="0.4">
      <c r="A5" s="614" t="s">
        <v>559</v>
      </c>
      <c r="B5" s="615"/>
      <c r="C5" s="615"/>
      <c r="D5" s="615"/>
      <c r="E5" s="615"/>
      <c r="F5" s="615"/>
      <c r="G5" s="615"/>
      <c r="H5" s="615"/>
      <c r="I5" s="615"/>
      <c r="J5" s="615"/>
      <c r="K5" s="615"/>
      <c r="L5" s="615"/>
      <c r="M5" s="615"/>
      <c r="N5" s="615"/>
      <c r="O5" s="615"/>
      <c r="P5" s="615"/>
      <c r="Q5" s="615"/>
      <c r="R5" s="615"/>
    </row>
    <row r="6" spans="1:18" x14ac:dyDescent="0.4">
      <c r="A6" s="98"/>
    </row>
    <row r="7" spans="1:18" ht="18" customHeight="1" x14ac:dyDescent="0.4">
      <c r="B7" s="101"/>
      <c r="C7" s="101"/>
      <c r="D7" s="101"/>
      <c r="E7" s="101"/>
      <c r="F7" s="101"/>
      <c r="G7" s="101"/>
      <c r="H7" s="104" t="s">
        <v>586</v>
      </c>
      <c r="I7" s="101"/>
      <c r="K7" s="102"/>
      <c r="L7" s="103"/>
      <c r="M7" s="624">
        <f>別紙D!K32</f>
        <v>0</v>
      </c>
      <c r="N7" s="624"/>
      <c r="O7" s="624"/>
      <c r="P7" s="624"/>
      <c r="Q7" s="624"/>
      <c r="R7" s="624"/>
    </row>
    <row r="8" spans="1:18" ht="18" customHeight="1" x14ac:dyDescent="0.4">
      <c r="B8" s="101"/>
      <c r="C8" s="101"/>
      <c r="D8" s="101"/>
      <c r="E8" s="101"/>
      <c r="F8" s="101"/>
      <c r="G8" s="101"/>
      <c r="H8" s="104" t="s">
        <v>574</v>
      </c>
      <c r="I8" s="101"/>
      <c r="K8" s="102"/>
      <c r="L8" s="103"/>
      <c r="M8" s="624">
        <f>'別紙B-1　総括表'!V10</f>
        <v>0</v>
      </c>
      <c r="N8" s="624"/>
      <c r="O8" s="624"/>
      <c r="P8" s="624"/>
      <c r="Q8" s="624"/>
      <c r="R8" s="624"/>
    </row>
    <row r="9" spans="1:18" ht="18" customHeight="1" x14ac:dyDescent="0.4">
      <c r="B9" s="101"/>
      <c r="C9" s="101"/>
      <c r="D9" s="101"/>
      <c r="E9" s="101"/>
      <c r="F9" s="101"/>
      <c r="G9" s="101"/>
      <c r="H9" s="104" t="s">
        <v>585</v>
      </c>
      <c r="I9" s="101"/>
      <c r="K9" s="102"/>
      <c r="L9" s="103"/>
      <c r="M9" s="625"/>
      <c r="N9" s="625"/>
      <c r="O9" s="624"/>
      <c r="P9" s="624"/>
      <c r="Q9" s="624"/>
      <c r="R9" s="624"/>
    </row>
    <row r="10" spans="1:18" x14ac:dyDescent="0.4">
      <c r="A10" s="115"/>
    </row>
    <row r="11" spans="1:18" x14ac:dyDescent="0.4">
      <c r="A11" s="622" t="s">
        <v>584</v>
      </c>
      <c r="B11" s="615"/>
      <c r="C11" s="615"/>
      <c r="D11" s="615"/>
      <c r="E11" s="615"/>
      <c r="F11" s="615"/>
      <c r="G11" s="615"/>
      <c r="H11" s="615"/>
      <c r="I11" s="615"/>
      <c r="J11" s="615"/>
      <c r="K11" s="615"/>
      <c r="L11" s="615"/>
      <c r="M11" s="615"/>
      <c r="N11" s="615"/>
      <c r="O11" s="615"/>
      <c r="P11" s="615"/>
      <c r="Q11" s="615"/>
      <c r="R11" s="615"/>
    </row>
    <row r="12" spans="1:18" x14ac:dyDescent="0.4">
      <c r="A12" s="98"/>
    </row>
    <row r="13" spans="1:18" x14ac:dyDescent="0.4">
      <c r="A13" s="614" t="s">
        <v>583</v>
      </c>
      <c r="B13" s="615"/>
      <c r="C13" s="615"/>
      <c r="D13" s="615"/>
      <c r="E13" s="615"/>
      <c r="F13" s="615"/>
      <c r="G13" s="615"/>
      <c r="H13" s="615"/>
      <c r="I13" s="615"/>
      <c r="J13" s="615"/>
      <c r="K13" s="615"/>
      <c r="L13" s="615"/>
      <c r="M13" s="615"/>
      <c r="N13" s="615"/>
      <c r="O13" s="615"/>
      <c r="P13" s="615"/>
      <c r="Q13" s="615"/>
      <c r="R13" s="615"/>
    </row>
    <row r="14" spans="1:18" x14ac:dyDescent="0.4">
      <c r="A14" s="99"/>
    </row>
    <row r="15" spans="1:18" x14ac:dyDescent="0.4">
      <c r="A15" s="622" t="s">
        <v>515</v>
      </c>
      <c r="B15" s="615"/>
      <c r="C15" s="615"/>
      <c r="D15" s="615"/>
      <c r="E15" s="615"/>
      <c r="F15" s="615"/>
      <c r="G15" s="615"/>
      <c r="H15" s="615"/>
      <c r="I15" s="615"/>
      <c r="J15" s="615"/>
      <c r="K15" s="615"/>
      <c r="L15" s="615"/>
      <c r="M15" s="615"/>
      <c r="N15" s="615"/>
      <c r="O15" s="615"/>
      <c r="P15" s="615"/>
      <c r="Q15" s="615"/>
      <c r="R15" s="615"/>
    </row>
    <row r="16" spans="1:18" x14ac:dyDescent="0.4">
      <c r="A16" s="98"/>
      <c r="B16" s="101"/>
      <c r="C16" s="101"/>
      <c r="D16" s="101"/>
      <c r="E16" s="101"/>
      <c r="F16" s="101"/>
      <c r="G16" s="101"/>
      <c r="H16" s="101"/>
      <c r="I16" s="101"/>
      <c r="J16" s="101"/>
      <c r="K16" s="101"/>
      <c r="L16" s="101"/>
      <c r="M16" s="101"/>
      <c r="N16" s="101"/>
      <c r="O16" s="101"/>
      <c r="P16" s="101"/>
      <c r="Q16" s="101"/>
      <c r="R16" s="101"/>
    </row>
    <row r="17" spans="1:18" ht="18" customHeight="1" x14ac:dyDescent="0.4">
      <c r="A17" s="104" t="s">
        <v>582</v>
      </c>
      <c r="B17" s="101"/>
      <c r="C17" s="101"/>
      <c r="D17" s="101"/>
      <c r="E17" s="101"/>
      <c r="F17" s="101"/>
      <c r="G17" s="101"/>
      <c r="H17" s="101"/>
      <c r="I17" s="101"/>
      <c r="J17" s="101"/>
      <c r="K17" s="101"/>
      <c r="L17" s="101"/>
      <c r="M17" s="101"/>
      <c r="N17" s="101"/>
      <c r="O17" s="101"/>
      <c r="P17" s="101"/>
      <c r="Q17" s="101"/>
      <c r="R17" s="101"/>
    </row>
    <row r="18" spans="1:18" ht="18" customHeight="1" x14ac:dyDescent="0.4">
      <c r="A18" s="104" t="s">
        <v>593</v>
      </c>
      <c r="B18" s="101"/>
      <c r="C18" s="101"/>
      <c r="D18" s="101"/>
      <c r="E18" s="101"/>
      <c r="F18" s="101"/>
      <c r="G18" s="101"/>
      <c r="H18" s="626" t="str">
        <f>'別紙B-1　総括表'!N6</f>
        <v>令和８年度</v>
      </c>
      <c r="I18" s="626"/>
      <c r="J18" s="626"/>
      <c r="K18" s="101" t="s">
        <v>594</v>
      </c>
      <c r="L18" s="101"/>
      <c r="M18" s="101"/>
      <c r="N18" s="101"/>
      <c r="O18" s="101"/>
      <c r="P18" s="101"/>
      <c r="Q18" s="101"/>
      <c r="R18" s="101"/>
    </row>
    <row r="19" spans="1:18" ht="18" customHeight="1" x14ac:dyDescent="0.4">
      <c r="A19" s="104" t="s">
        <v>581</v>
      </c>
      <c r="B19" s="101"/>
      <c r="C19" s="101"/>
      <c r="D19" s="101"/>
      <c r="E19" s="101"/>
      <c r="F19" s="101"/>
      <c r="G19" s="101"/>
      <c r="H19" s="101"/>
      <c r="I19" s="101"/>
      <c r="J19" s="101"/>
      <c r="K19" s="623"/>
      <c r="L19" s="623"/>
      <c r="M19" s="623"/>
      <c r="N19" s="623"/>
      <c r="O19" s="623"/>
      <c r="P19" s="623"/>
      <c r="Q19" s="623"/>
      <c r="R19" s="101"/>
    </row>
    <row r="20" spans="1:18" ht="18" customHeight="1" x14ac:dyDescent="0.4">
      <c r="A20" s="104" t="s">
        <v>580</v>
      </c>
      <c r="B20" s="101"/>
      <c r="C20" s="101"/>
      <c r="D20" s="101"/>
      <c r="E20" s="101"/>
      <c r="F20" s="101"/>
      <c r="G20" s="623"/>
      <c r="H20" s="623"/>
      <c r="I20" s="623"/>
      <c r="J20" s="623"/>
      <c r="K20" s="623"/>
      <c r="L20" s="623"/>
      <c r="M20" s="623"/>
      <c r="N20" s="623"/>
      <c r="O20" s="623"/>
      <c r="P20" s="623"/>
      <c r="Q20" s="623"/>
      <c r="R20" s="101"/>
    </row>
    <row r="21" spans="1:18" x14ac:dyDescent="0.4">
      <c r="A21" s="98"/>
      <c r="B21" s="101"/>
      <c r="C21" s="101"/>
      <c r="D21" s="101"/>
      <c r="E21" s="101"/>
      <c r="F21" s="101"/>
      <c r="G21" s="101"/>
      <c r="H21" s="101"/>
      <c r="I21" s="101"/>
      <c r="J21" s="101"/>
      <c r="K21" s="101"/>
      <c r="L21" s="101"/>
      <c r="M21" s="101"/>
      <c r="N21" s="101"/>
      <c r="O21" s="101"/>
      <c r="P21" s="101"/>
      <c r="Q21" s="101"/>
      <c r="R21" s="101"/>
    </row>
    <row r="22" spans="1:18" x14ac:dyDescent="0.4">
      <c r="A22" s="98"/>
      <c r="B22" s="101"/>
      <c r="C22" s="101"/>
      <c r="D22" s="101"/>
      <c r="E22" s="101"/>
      <c r="F22" s="101"/>
      <c r="G22" s="101"/>
      <c r="H22" s="101"/>
      <c r="I22" s="101"/>
      <c r="J22" s="101"/>
      <c r="K22" s="101"/>
      <c r="L22" s="101"/>
      <c r="M22" s="101"/>
      <c r="N22" s="101"/>
      <c r="O22" s="101"/>
      <c r="P22" s="101"/>
      <c r="Q22" s="101"/>
      <c r="R22" s="101"/>
    </row>
    <row r="23" spans="1:18" ht="18" customHeight="1" x14ac:dyDescent="0.4">
      <c r="A23" s="104" t="s">
        <v>579</v>
      </c>
      <c r="B23" s="101"/>
      <c r="C23" s="101"/>
      <c r="D23" s="101"/>
      <c r="E23" s="101"/>
      <c r="F23" s="101"/>
      <c r="G23" s="101"/>
      <c r="H23" s="101"/>
      <c r="I23" s="101"/>
      <c r="J23" s="101"/>
      <c r="K23" s="101"/>
      <c r="L23" s="101"/>
      <c r="M23" s="101"/>
      <c r="N23" s="101"/>
      <c r="O23" s="101"/>
      <c r="P23" s="101"/>
      <c r="Q23" s="101"/>
      <c r="R23" s="101"/>
    </row>
    <row r="24" spans="1:18" ht="18" customHeight="1" x14ac:dyDescent="0.4">
      <c r="A24" s="104" t="s">
        <v>578</v>
      </c>
      <c r="B24" s="101"/>
      <c r="C24" s="101"/>
      <c r="D24" s="101"/>
      <c r="E24" s="623"/>
      <c r="F24" s="623"/>
      <c r="G24" s="623"/>
      <c r="H24" s="623"/>
      <c r="I24" s="623"/>
      <c r="J24" s="623"/>
      <c r="K24" s="623"/>
      <c r="L24" s="623"/>
      <c r="M24" s="623"/>
      <c r="N24" s="623"/>
      <c r="O24" s="623"/>
      <c r="P24" s="623"/>
      <c r="Q24" s="623"/>
      <c r="R24" s="101"/>
    </row>
    <row r="25" spans="1:18" x14ac:dyDescent="0.4">
      <c r="A25" s="98"/>
      <c r="B25" s="101"/>
      <c r="C25" s="101"/>
      <c r="D25" s="101"/>
      <c r="E25" s="101"/>
      <c r="F25" s="101"/>
      <c r="G25" s="101"/>
      <c r="H25" s="101"/>
      <c r="I25" s="101"/>
      <c r="J25" s="101"/>
      <c r="K25" s="101"/>
      <c r="L25" s="101"/>
      <c r="M25" s="101"/>
      <c r="N25" s="101"/>
      <c r="O25" s="101"/>
      <c r="P25" s="101"/>
      <c r="Q25" s="101"/>
      <c r="R25" s="101"/>
    </row>
    <row r="26" spans="1:18" x14ac:dyDescent="0.4">
      <c r="A26" s="98"/>
      <c r="B26" s="101"/>
      <c r="C26" s="101"/>
      <c r="D26" s="101"/>
      <c r="E26" s="101"/>
      <c r="F26" s="101"/>
      <c r="G26" s="101"/>
      <c r="H26" s="101"/>
      <c r="I26" s="101"/>
      <c r="J26" s="101"/>
      <c r="K26" s="101"/>
      <c r="L26" s="101"/>
      <c r="M26" s="101"/>
      <c r="N26" s="101"/>
      <c r="O26" s="101"/>
      <c r="P26" s="101"/>
      <c r="Q26" s="101"/>
      <c r="R26" s="101"/>
    </row>
    <row r="27" spans="1:18" x14ac:dyDescent="0.4">
      <c r="A27" s="98"/>
      <c r="B27" s="101"/>
      <c r="C27" s="101"/>
      <c r="D27" s="101"/>
      <c r="E27" s="101"/>
      <c r="F27" s="101"/>
      <c r="G27" s="101"/>
      <c r="H27" s="101"/>
      <c r="I27" s="101"/>
      <c r="J27" s="101"/>
      <c r="K27" s="101"/>
      <c r="L27" s="101"/>
      <c r="M27" s="101"/>
      <c r="N27" s="101"/>
      <c r="O27" s="101"/>
      <c r="P27" s="101"/>
      <c r="Q27" s="101"/>
      <c r="R27" s="101"/>
    </row>
    <row r="28" spans="1:18" ht="13.9" customHeight="1" x14ac:dyDescent="0.4">
      <c r="A28" s="614" t="s">
        <v>588</v>
      </c>
      <c r="B28" s="615"/>
      <c r="C28" s="615"/>
      <c r="D28" s="615"/>
      <c r="E28" s="615"/>
      <c r="F28" s="615"/>
      <c r="G28" s="615"/>
      <c r="H28" s="615"/>
      <c r="I28" s="615"/>
      <c r="J28" s="615"/>
      <c r="K28" s="615"/>
      <c r="L28" s="615"/>
      <c r="M28" s="615"/>
      <c r="N28" s="615"/>
      <c r="O28" s="615"/>
      <c r="P28" s="615"/>
      <c r="Q28" s="615"/>
      <c r="R28" s="615"/>
    </row>
    <row r="29" spans="1:18" ht="13.9" customHeight="1" x14ac:dyDescent="0.4">
      <c r="A29" s="614" t="s">
        <v>590</v>
      </c>
      <c r="B29" s="615"/>
      <c r="C29" s="615"/>
      <c r="D29" s="615"/>
      <c r="E29" s="615"/>
      <c r="F29" s="615"/>
      <c r="G29" s="615"/>
      <c r="H29" s="615"/>
      <c r="I29" s="615"/>
      <c r="J29" s="615"/>
      <c r="K29" s="615"/>
      <c r="L29" s="615"/>
      <c r="M29" s="615"/>
      <c r="N29" s="615"/>
      <c r="O29" s="615"/>
      <c r="P29" s="615"/>
      <c r="Q29" s="615"/>
      <c r="R29" s="615"/>
    </row>
    <row r="30" spans="1:18" ht="13.9" customHeight="1" x14ac:dyDescent="0.4">
      <c r="A30" s="614" t="s">
        <v>589</v>
      </c>
      <c r="B30" s="615"/>
      <c r="C30" s="615"/>
      <c r="D30" s="615"/>
      <c r="E30" s="615"/>
      <c r="F30" s="615"/>
      <c r="G30" s="615"/>
      <c r="H30" s="615"/>
      <c r="I30" s="615"/>
      <c r="J30" s="615"/>
      <c r="K30" s="615"/>
      <c r="L30" s="615"/>
      <c r="M30" s="615"/>
      <c r="N30" s="615"/>
      <c r="O30" s="615"/>
      <c r="P30" s="615"/>
      <c r="Q30" s="615"/>
      <c r="R30" s="615"/>
    </row>
    <row r="31" spans="1:18" ht="13.9" customHeight="1" x14ac:dyDescent="0.4">
      <c r="A31" s="614" t="s">
        <v>591</v>
      </c>
      <c r="B31" s="615"/>
      <c r="C31" s="615"/>
      <c r="D31" s="615"/>
      <c r="E31" s="615"/>
      <c r="F31" s="615"/>
      <c r="G31" s="615"/>
      <c r="H31" s="615"/>
      <c r="I31" s="615"/>
      <c r="J31" s="615"/>
      <c r="K31" s="615"/>
      <c r="L31" s="615"/>
      <c r="M31" s="615"/>
      <c r="N31" s="615"/>
      <c r="O31" s="615"/>
      <c r="P31" s="615"/>
      <c r="Q31" s="615"/>
      <c r="R31" s="615"/>
    </row>
    <row r="32" spans="1:18" ht="13.9" customHeight="1" x14ac:dyDescent="0.4">
      <c r="A32" s="614" t="s">
        <v>592</v>
      </c>
      <c r="B32" s="615"/>
      <c r="C32" s="615"/>
      <c r="D32" s="615"/>
      <c r="E32" s="615"/>
      <c r="F32" s="615"/>
      <c r="G32" s="615"/>
      <c r="H32" s="615"/>
      <c r="I32" s="615"/>
      <c r="J32" s="615"/>
      <c r="K32" s="615"/>
      <c r="L32" s="615"/>
      <c r="M32" s="615"/>
      <c r="N32" s="615"/>
      <c r="O32" s="615"/>
      <c r="P32" s="615"/>
      <c r="Q32" s="615"/>
      <c r="R32" s="615"/>
    </row>
  </sheetData>
  <mergeCells count="20">
    <mergeCell ref="K19:Q19"/>
    <mergeCell ref="G20:Q20"/>
    <mergeCell ref="M7:R7"/>
    <mergeCell ref="M8:R8"/>
    <mergeCell ref="M9:N9"/>
    <mergeCell ref="A13:R13"/>
    <mergeCell ref="A15:R15"/>
    <mergeCell ref="H18:J18"/>
    <mergeCell ref="M2:R2"/>
    <mergeCell ref="A1:R1"/>
    <mergeCell ref="A4:R4"/>
    <mergeCell ref="A5:R5"/>
    <mergeCell ref="A11:R11"/>
    <mergeCell ref="O9:R9"/>
    <mergeCell ref="E24:Q24"/>
    <mergeCell ref="A29:R29"/>
    <mergeCell ref="A32:R32"/>
    <mergeCell ref="A28:R28"/>
    <mergeCell ref="A30:R30"/>
    <mergeCell ref="A31:R31"/>
  </mergeCells>
  <phoneticPr fontId="1"/>
  <conditionalFormatting sqref="M2:R2">
    <cfRule type="containsBlanks" dxfId="8" priority="5">
      <formula>LEN(TRIM(M2))=0</formula>
    </cfRule>
  </conditionalFormatting>
  <conditionalFormatting sqref="M2:R2">
    <cfRule type="containsBlanks" dxfId="7" priority="4">
      <formula>LEN(TRIM(M2))=0</formula>
    </cfRule>
  </conditionalFormatting>
  <conditionalFormatting sqref="E24:Q24">
    <cfRule type="containsBlanks" dxfId="6" priority="3">
      <formula>LEN(TRIM(E24))=0</formula>
    </cfRule>
  </conditionalFormatting>
  <conditionalFormatting sqref="H18:J18">
    <cfRule type="containsBlanks" dxfId="5" priority="2">
      <formula>LEN(TRIM(H18))=0</formula>
    </cfRule>
  </conditionalFormatting>
  <conditionalFormatting sqref="K19:Q19 G20:Q20">
    <cfRule type="containsBlanks" dxfId="4" priority="1">
      <formula>LEN(TRIM(G19))=0</formula>
    </cfRule>
  </conditionalFormatting>
  <pageMargins left="0.75" right="0.75" top="1" bottom="1" header="0.5" footer="0.5"/>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pageSetUpPr fitToPage="1"/>
  </sheetPr>
  <dimension ref="A1:BK61"/>
  <sheetViews>
    <sheetView topLeftCell="A11" workbookViewId="0">
      <selection activeCell="W25" sqref="W25:AH25"/>
    </sheetView>
  </sheetViews>
  <sheetFormatPr defaultColWidth="9" defaultRowHeight="13.5" outlineLevelRow="1" x14ac:dyDescent="0.4"/>
  <cols>
    <col min="1" max="77" width="2.625" style="128" customWidth="1"/>
    <col min="78" max="16384" width="9" style="128"/>
  </cols>
  <sheetData>
    <row r="1" spans="1:58" ht="18.75" x14ac:dyDescent="0.4">
      <c r="A1" s="128" t="s">
        <v>666</v>
      </c>
      <c r="AR1" s="259"/>
    </row>
    <row r="2" spans="1:58" ht="13.5" customHeight="1" x14ac:dyDescent="0.4">
      <c r="A2" s="627" t="s">
        <v>850</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t="s">
        <v>851</v>
      </c>
      <c r="AK2" s="627" t="str">
        <f>'別紙B-1　総括表'!N6</f>
        <v>令和８年度</v>
      </c>
      <c r="AL2" s="627"/>
      <c r="AM2" s="627"/>
      <c r="AN2" s="627"/>
      <c r="AO2" s="627"/>
      <c r="AP2" s="627" t="s">
        <v>853</v>
      </c>
      <c r="AQ2" s="627"/>
      <c r="AR2" s="627"/>
      <c r="AS2" s="627"/>
      <c r="AT2" s="627"/>
      <c r="AU2" s="627"/>
      <c r="AV2" s="627"/>
      <c r="AW2" s="627"/>
      <c r="AX2" s="627" t="s">
        <v>852</v>
      </c>
      <c r="AY2" s="627"/>
      <c r="AZ2" s="627"/>
      <c r="BA2" s="627"/>
      <c r="BB2" s="627"/>
      <c r="BC2" s="627" t="s">
        <v>854</v>
      </c>
    </row>
    <row r="3" spans="1:58" ht="13.5" customHeight="1" x14ac:dyDescent="0.4">
      <c r="A3" s="627"/>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row>
    <row r="4" spans="1:58" ht="15" customHeight="1" x14ac:dyDescent="0.4"/>
    <row r="5" spans="1:58" s="129" customFormat="1" ht="15" customHeight="1" x14ac:dyDescent="0.4">
      <c r="A5" s="673" t="s">
        <v>665</v>
      </c>
      <c r="B5" s="673"/>
      <c r="C5" s="673"/>
      <c r="D5" s="640">
        <f>'別紙B-1　総括表'!H9</f>
        <v>0</v>
      </c>
      <c r="E5" s="640"/>
      <c r="F5" s="640"/>
      <c r="G5" s="640"/>
      <c r="H5" s="640"/>
      <c r="I5" s="664" t="s">
        <v>664</v>
      </c>
      <c r="J5" s="664"/>
      <c r="K5" s="665">
        <f>'別紙B-1　総括表'!H10</f>
        <v>0</v>
      </c>
      <c r="L5" s="665"/>
      <c r="M5" s="665"/>
      <c r="N5" s="665"/>
      <c r="O5" s="665"/>
      <c r="P5" s="666" t="s">
        <v>663</v>
      </c>
      <c r="Q5" s="666"/>
      <c r="R5" s="666"/>
      <c r="S5" s="666"/>
      <c r="T5" s="666"/>
      <c r="U5" s="667">
        <f>'別紙B-1　総括表'!V10</f>
        <v>0</v>
      </c>
      <c r="V5" s="668"/>
      <c r="W5" s="668"/>
      <c r="X5" s="668"/>
      <c r="Y5" s="668"/>
      <c r="Z5" s="668"/>
      <c r="AA5" s="668"/>
      <c r="AB5" s="668"/>
      <c r="AC5" s="668"/>
      <c r="AD5" s="669"/>
      <c r="AE5" s="664" t="s">
        <v>662</v>
      </c>
      <c r="AF5" s="664"/>
      <c r="AG5" s="664"/>
      <c r="AH5" s="640">
        <f>'別紙B-1　総括表'!D19</f>
        <v>0</v>
      </c>
      <c r="AI5" s="640"/>
      <c r="AJ5" s="640"/>
      <c r="AK5" s="640"/>
      <c r="AL5" s="640"/>
      <c r="AM5" s="640"/>
      <c r="AN5" s="640"/>
      <c r="AO5" s="640"/>
      <c r="AP5" s="640"/>
      <c r="AQ5" s="640"/>
      <c r="AR5" s="640"/>
      <c r="AS5" s="673" t="s">
        <v>661</v>
      </c>
      <c r="AT5" s="673"/>
      <c r="AU5" s="673"/>
      <c r="AV5" s="640">
        <f>'別紙B-1　総括表'!V9</f>
        <v>0</v>
      </c>
      <c r="AW5" s="640"/>
      <c r="AX5" s="640"/>
      <c r="AY5" s="640"/>
      <c r="AZ5" s="640"/>
      <c r="BA5" s="640"/>
      <c r="BB5" s="640"/>
    </row>
    <row r="6" spans="1:58" s="129" customFormat="1" ht="15" customHeight="1" x14ac:dyDescent="0.4">
      <c r="A6" s="673"/>
      <c r="B6" s="673"/>
      <c r="C6" s="673"/>
      <c r="D6" s="640"/>
      <c r="E6" s="640"/>
      <c r="F6" s="640"/>
      <c r="G6" s="640"/>
      <c r="H6" s="640"/>
      <c r="I6" s="664"/>
      <c r="J6" s="664"/>
      <c r="K6" s="665"/>
      <c r="L6" s="665"/>
      <c r="M6" s="665"/>
      <c r="N6" s="665"/>
      <c r="O6" s="665"/>
      <c r="P6" s="666"/>
      <c r="Q6" s="666"/>
      <c r="R6" s="666"/>
      <c r="S6" s="666"/>
      <c r="T6" s="666"/>
      <c r="U6" s="637">
        <f>'別紙B-1　総括表'!AL9</f>
        <v>0</v>
      </c>
      <c r="V6" s="638"/>
      <c r="W6" s="638"/>
      <c r="X6" s="638">
        <f>'別紙B-1　総括表'!AL10</f>
        <v>0</v>
      </c>
      <c r="Y6" s="638"/>
      <c r="Z6" s="638"/>
      <c r="AA6" s="638"/>
      <c r="AB6" s="638"/>
      <c r="AC6" s="638"/>
      <c r="AD6" s="639"/>
      <c r="AE6" s="664"/>
      <c r="AF6" s="664"/>
      <c r="AG6" s="664"/>
      <c r="AH6" s="640"/>
      <c r="AI6" s="640"/>
      <c r="AJ6" s="640"/>
      <c r="AK6" s="640"/>
      <c r="AL6" s="640"/>
      <c r="AM6" s="640"/>
      <c r="AN6" s="640"/>
      <c r="AO6" s="640"/>
      <c r="AP6" s="640"/>
      <c r="AQ6" s="640"/>
      <c r="AR6" s="640"/>
      <c r="AS6" s="673"/>
      <c r="AT6" s="673"/>
      <c r="AU6" s="673"/>
      <c r="AV6" s="640"/>
      <c r="AW6" s="640"/>
      <c r="AX6" s="640"/>
      <c r="AY6" s="640"/>
      <c r="AZ6" s="640"/>
      <c r="BA6" s="640"/>
      <c r="BB6" s="640"/>
    </row>
    <row r="7" spans="1:58" s="129" customFormat="1" ht="15" hidden="1" customHeight="1" outlineLevel="1" x14ac:dyDescent="0.4">
      <c r="A7" s="673"/>
      <c r="B7" s="673"/>
      <c r="C7" s="673"/>
      <c r="D7" s="640"/>
      <c r="E7" s="640"/>
      <c r="F7" s="640"/>
      <c r="G7" s="640"/>
      <c r="H7" s="640"/>
      <c r="I7" s="664"/>
      <c r="J7" s="664"/>
      <c r="K7" s="665"/>
      <c r="L7" s="665"/>
      <c r="M7" s="665"/>
      <c r="N7" s="665"/>
      <c r="O7" s="665"/>
      <c r="P7" s="666"/>
      <c r="Q7" s="666"/>
      <c r="R7" s="666"/>
      <c r="S7" s="666"/>
      <c r="T7" s="666"/>
      <c r="U7" s="136"/>
      <c r="V7" s="136"/>
      <c r="W7" s="136"/>
      <c r="X7" s="136"/>
      <c r="Y7" s="136"/>
      <c r="Z7" s="136"/>
      <c r="AA7" s="136"/>
      <c r="AB7" s="136"/>
      <c r="AC7" s="136"/>
      <c r="AD7" s="136"/>
      <c r="AE7" s="664"/>
      <c r="AF7" s="664"/>
      <c r="AG7" s="664"/>
      <c r="AH7" s="670"/>
      <c r="AI7" s="670"/>
      <c r="AJ7" s="670"/>
      <c r="AK7" s="670"/>
      <c r="AL7" s="670"/>
      <c r="AM7" s="670"/>
      <c r="AN7" s="670"/>
      <c r="AO7" s="670"/>
      <c r="AP7" s="670"/>
      <c r="AQ7" s="670"/>
      <c r="AR7" s="670"/>
      <c r="AS7" s="673"/>
      <c r="AT7" s="673"/>
      <c r="AU7" s="673"/>
      <c r="AV7" s="640"/>
      <c r="AW7" s="640"/>
      <c r="AX7" s="640"/>
      <c r="AY7" s="640"/>
      <c r="AZ7" s="640"/>
      <c r="BA7" s="640"/>
      <c r="BB7" s="640"/>
    </row>
    <row r="8" spans="1:58" s="129" customFormat="1" ht="15" hidden="1" customHeight="1" outlineLevel="1" x14ac:dyDescent="0.4">
      <c r="A8" s="673"/>
      <c r="B8" s="673"/>
      <c r="C8" s="673"/>
      <c r="D8" s="640"/>
      <c r="E8" s="640"/>
      <c r="F8" s="640"/>
      <c r="G8" s="640"/>
      <c r="H8" s="640"/>
      <c r="I8" s="664"/>
      <c r="J8" s="664"/>
      <c r="K8" s="665"/>
      <c r="L8" s="665"/>
      <c r="M8" s="665"/>
      <c r="N8" s="665"/>
      <c r="O8" s="665"/>
      <c r="P8" s="666"/>
      <c r="Q8" s="666"/>
      <c r="R8" s="666"/>
      <c r="S8" s="666"/>
      <c r="T8" s="666"/>
      <c r="U8" s="136"/>
      <c r="V8" s="136"/>
      <c r="W8" s="136"/>
      <c r="X8" s="136"/>
      <c r="Y8" s="136"/>
      <c r="Z8" s="136"/>
      <c r="AA8" s="136"/>
      <c r="AB8" s="136"/>
      <c r="AC8" s="136"/>
      <c r="AD8" s="136"/>
      <c r="AE8" s="664"/>
      <c r="AF8" s="664"/>
      <c r="AG8" s="664"/>
      <c r="AH8" s="670"/>
      <c r="AI8" s="670"/>
      <c r="AJ8" s="670"/>
      <c r="AK8" s="670"/>
      <c r="AL8" s="670"/>
      <c r="AM8" s="670"/>
      <c r="AN8" s="670"/>
      <c r="AO8" s="670"/>
      <c r="AP8" s="670"/>
      <c r="AQ8" s="670"/>
      <c r="AR8" s="670"/>
      <c r="AS8" s="673"/>
      <c r="AT8" s="673"/>
      <c r="AU8" s="673"/>
      <c r="AV8" s="640"/>
      <c r="AW8" s="640"/>
      <c r="AX8" s="640"/>
      <c r="AY8" s="640"/>
      <c r="AZ8" s="640"/>
      <c r="BA8" s="640"/>
      <c r="BB8" s="640"/>
    </row>
    <row r="9" spans="1:58" s="129" customFormat="1" ht="15" customHeight="1" collapsed="1" x14ac:dyDescent="0.4">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5"/>
      <c r="AI9" s="135"/>
      <c r="AJ9" s="135"/>
      <c r="AK9" s="135"/>
      <c r="AL9" s="135"/>
      <c r="AM9" s="135"/>
      <c r="AN9" s="135"/>
      <c r="AO9" s="135"/>
      <c r="AP9" s="135"/>
      <c r="AQ9" s="135"/>
      <c r="AR9" s="135"/>
      <c r="AS9" s="134"/>
      <c r="AT9" s="134"/>
      <c r="AU9" s="134"/>
      <c r="AV9" s="134"/>
      <c r="AW9" s="134"/>
      <c r="AX9" s="134"/>
      <c r="AY9" s="134"/>
      <c r="AZ9" s="134"/>
      <c r="BA9" s="134"/>
      <c r="BB9" s="134"/>
      <c r="BF9" s="137"/>
    </row>
    <row r="10" spans="1:58" s="129" customFormat="1" ht="15" customHeight="1" x14ac:dyDescent="0.4">
      <c r="A10" s="129" t="s">
        <v>660</v>
      </c>
    </row>
    <row r="11" spans="1:58" s="129" customFormat="1" ht="15" customHeight="1" x14ac:dyDescent="0.4">
      <c r="A11" s="642" t="s">
        <v>659</v>
      </c>
      <c r="B11" s="641"/>
      <c r="C11" s="641"/>
      <c r="D11" s="641"/>
      <c r="E11" s="641"/>
      <c r="F11" s="641"/>
      <c r="G11" s="641"/>
      <c r="H11" s="641"/>
      <c r="I11" s="641"/>
      <c r="J11" s="641"/>
      <c r="K11" s="643"/>
      <c r="L11" s="642" t="s">
        <v>658</v>
      </c>
      <c r="M11" s="641"/>
      <c r="N11" s="641"/>
      <c r="O11" s="641"/>
      <c r="P11" s="643"/>
      <c r="Q11" s="647" t="s">
        <v>657</v>
      </c>
      <c r="R11" s="648"/>
      <c r="S11" s="648"/>
      <c r="T11" s="648"/>
      <c r="U11" s="648"/>
      <c r="V11" s="649"/>
      <c r="W11" s="650" t="s">
        <v>656</v>
      </c>
      <c r="X11" s="651"/>
      <c r="Y11" s="651"/>
      <c r="Z11" s="651"/>
      <c r="AA11" s="651"/>
      <c r="AB11" s="652"/>
      <c r="AC11" s="656" t="s">
        <v>655</v>
      </c>
      <c r="AD11" s="657"/>
      <c r="AE11" s="657"/>
      <c r="AF11" s="657"/>
      <c r="AG11" s="657"/>
      <c r="AH11" s="657"/>
      <c r="AI11" s="657"/>
      <c r="AJ11" s="657"/>
      <c r="AK11" s="657"/>
      <c r="AL11" s="657"/>
      <c r="AM11" s="657"/>
      <c r="AN11" s="657"/>
      <c r="AO11" s="657"/>
      <c r="AP11" s="657"/>
      <c r="AQ11" s="657"/>
      <c r="AR11" s="657"/>
      <c r="AS11" s="657"/>
      <c r="AT11" s="658"/>
      <c r="AU11" s="650" t="s">
        <v>654</v>
      </c>
      <c r="AV11" s="651"/>
      <c r="AW11" s="651"/>
      <c r="AX11" s="651"/>
      <c r="AY11" s="651"/>
      <c r="AZ11" s="651"/>
      <c r="BA11" s="651"/>
      <c r="BB11" s="652"/>
    </row>
    <row r="12" spans="1:58" s="129" customFormat="1" ht="15" customHeight="1" x14ac:dyDescent="0.4">
      <c r="A12" s="644"/>
      <c r="B12" s="645"/>
      <c r="C12" s="645"/>
      <c r="D12" s="645"/>
      <c r="E12" s="645"/>
      <c r="F12" s="645"/>
      <c r="G12" s="645"/>
      <c r="H12" s="645"/>
      <c r="I12" s="645"/>
      <c r="J12" s="645"/>
      <c r="K12" s="646"/>
      <c r="L12" s="644"/>
      <c r="M12" s="645"/>
      <c r="N12" s="645"/>
      <c r="O12" s="645"/>
      <c r="P12" s="646"/>
      <c r="Q12" s="659" t="s">
        <v>653</v>
      </c>
      <c r="R12" s="660"/>
      <c r="S12" s="661"/>
      <c r="T12" s="662" t="s">
        <v>652</v>
      </c>
      <c r="U12" s="660"/>
      <c r="V12" s="663"/>
      <c r="W12" s="653"/>
      <c r="X12" s="654"/>
      <c r="Y12" s="654"/>
      <c r="Z12" s="654"/>
      <c r="AA12" s="654"/>
      <c r="AB12" s="655"/>
      <c r="AC12" s="656" t="s">
        <v>651</v>
      </c>
      <c r="AD12" s="657"/>
      <c r="AE12" s="657"/>
      <c r="AF12" s="657"/>
      <c r="AG12" s="657"/>
      <c r="AH12" s="658"/>
      <c r="AI12" s="656" t="s">
        <v>650</v>
      </c>
      <c r="AJ12" s="657"/>
      <c r="AK12" s="657"/>
      <c r="AL12" s="657"/>
      <c r="AM12" s="657"/>
      <c r="AN12" s="658"/>
      <c r="AO12" s="656" t="s">
        <v>649</v>
      </c>
      <c r="AP12" s="657"/>
      <c r="AQ12" s="657"/>
      <c r="AR12" s="657"/>
      <c r="AS12" s="657"/>
      <c r="AT12" s="658"/>
      <c r="AU12" s="653"/>
      <c r="AV12" s="654"/>
      <c r="AW12" s="654"/>
      <c r="AX12" s="654"/>
      <c r="AY12" s="654"/>
      <c r="AZ12" s="654"/>
      <c r="BA12" s="654"/>
      <c r="BB12" s="655"/>
    </row>
    <row r="13" spans="1:58" s="129" customFormat="1" ht="13.5" customHeight="1" x14ac:dyDescent="0.4">
      <c r="A13" s="631"/>
      <c r="B13" s="632"/>
      <c r="C13" s="632"/>
      <c r="D13" s="632"/>
      <c r="E13" s="632"/>
      <c r="F13" s="632"/>
      <c r="G13" s="632"/>
      <c r="H13" s="632"/>
      <c r="I13" s="632"/>
      <c r="J13" s="632"/>
      <c r="K13" s="633"/>
      <c r="L13" s="631"/>
      <c r="M13" s="632"/>
      <c r="N13" s="632"/>
      <c r="O13" s="632"/>
      <c r="P13" s="633"/>
      <c r="Q13" s="681" t="s">
        <v>648</v>
      </c>
      <c r="R13" s="682"/>
      <c r="S13" s="683"/>
      <c r="T13" s="684" t="s">
        <v>647</v>
      </c>
      <c r="U13" s="682"/>
      <c r="V13" s="685"/>
      <c r="W13" s="686" t="s">
        <v>646</v>
      </c>
      <c r="X13" s="687"/>
      <c r="Y13" s="687"/>
      <c r="Z13" s="687"/>
      <c r="AA13" s="687"/>
      <c r="AB13" s="688"/>
      <c r="AC13" s="686" t="s">
        <v>646</v>
      </c>
      <c r="AD13" s="687"/>
      <c r="AE13" s="687"/>
      <c r="AF13" s="687"/>
      <c r="AG13" s="687"/>
      <c r="AH13" s="688"/>
      <c r="AI13" s="686" t="s">
        <v>646</v>
      </c>
      <c r="AJ13" s="687"/>
      <c r="AK13" s="687"/>
      <c r="AL13" s="687"/>
      <c r="AM13" s="687"/>
      <c r="AN13" s="688"/>
      <c r="AO13" s="686" t="s">
        <v>646</v>
      </c>
      <c r="AP13" s="687"/>
      <c r="AQ13" s="687"/>
      <c r="AR13" s="687"/>
      <c r="AS13" s="687"/>
      <c r="AT13" s="688"/>
      <c r="AU13" s="631"/>
      <c r="AV13" s="632"/>
      <c r="AW13" s="632"/>
      <c r="AX13" s="632"/>
      <c r="AY13" s="632"/>
      <c r="AZ13" s="632"/>
      <c r="BA13" s="632"/>
      <c r="BB13" s="633"/>
    </row>
    <row r="14" spans="1:58" s="129" customFormat="1" ht="24" customHeight="1" x14ac:dyDescent="0.4">
      <c r="A14" s="674"/>
      <c r="B14" s="635"/>
      <c r="C14" s="635"/>
      <c r="D14" s="635"/>
      <c r="E14" s="635"/>
      <c r="F14" s="635"/>
      <c r="G14" s="635"/>
      <c r="H14" s="635"/>
      <c r="I14" s="635"/>
      <c r="J14" s="635"/>
      <c r="K14" s="636"/>
      <c r="L14" s="674"/>
      <c r="M14" s="635"/>
      <c r="N14" s="635"/>
      <c r="O14" s="635"/>
      <c r="P14" s="636"/>
      <c r="Q14" s="674"/>
      <c r="R14" s="635"/>
      <c r="S14" s="675"/>
      <c r="T14" s="634"/>
      <c r="U14" s="635"/>
      <c r="V14" s="636"/>
      <c r="W14" s="637">
        <f>'別紙B-1　総括表'!M37</f>
        <v>0</v>
      </c>
      <c r="X14" s="638"/>
      <c r="Y14" s="638"/>
      <c r="Z14" s="638"/>
      <c r="AA14" s="638"/>
      <c r="AB14" s="639"/>
      <c r="AC14" s="637">
        <f>'別紙B-1　総括表'!Z37</f>
        <v>0</v>
      </c>
      <c r="AD14" s="638"/>
      <c r="AE14" s="638"/>
      <c r="AF14" s="638"/>
      <c r="AG14" s="638"/>
      <c r="AH14" s="639"/>
      <c r="AI14" s="637">
        <f>'別紙B-1　総括表'!AF37</f>
        <v>0</v>
      </c>
      <c r="AJ14" s="638"/>
      <c r="AK14" s="638"/>
      <c r="AL14" s="638"/>
      <c r="AM14" s="638"/>
      <c r="AN14" s="639"/>
      <c r="AO14" s="637">
        <f>W14-AC14-AI14</f>
        <v>0</v>
      </c>
      <c r="AP14" s="638"/>
      <c r="AQ14" s="638"/>
      <c r="AR14" s="638"/>
      <c r="AS14" s="638"/>
      <c r="AT14" s="639"/>
      <c r="AU14" s="674"/>
      <c r="AV14" s="635"/>
      <c r="AW14" s="635"/>
      <c r="AX14" s="635"/>
      <c r="AY14" s="635"/>
      <c r="AZ14" s="635"/>
      <c r="BA14" s="635"/>
      <c r="BB14" s="636"/>
    </row>
    <row r="15" spans="1:58" s="129" customFormat="1" ht="15" customHeight="1" x14ac:dyDescent="0.4">
      <c r="A15" s="641" t="s">
        <v>645</v>
      </c>
      <c r="B15" s="641"/>
      <c r="C15" s="133" t="s">
        <v>644</v>
      </c>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row>
    <row r="16" spans="1:58" s="129" customFormat="1" ht="15" customHeight="1" x14ac:dyDescent="0.4">
      <c r="A16" s="131"/>
      <c r="B16" s="131"/>
      <c r="C16" s="133"/>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row>
    <row r="17" spans="1:63" s="129" customFormat="1" ht="15" customHeight="1" x14ac:dyDescent="0.4">
      <c r="A17" s="628" t="s">
        <v>402</v>
      </c>
      <c r="B17" s="629"/>
      <c r="C17" s="629"/>
      <c r="D17" s="629"/>
      <c r="E17" s="629"/>
      <c r="F17" s="629"/>
      <c r="G17" s="629"/>
      <c r="H17" s="630"/>
      <c r="I17" s="628" t="s">
        <v>302</v>
      </c>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30"/>
      <c r="AI17" s="131"/>
      <c r="AJ17" s="131"/>
      <c r="AK17" s="131"/>
      <c r="AL17" s="131"/>
      <c r="AM17" s="131"/>
      <c r="AN17" s="131"/>
      <c r="AO17" s="131"/>
      <c r="AP17" s="131"/>
      <c r="AQ17" s="131"/>
      <c r="AR17" s="131"/>
      <c r="AS17" s="131"/>
      <c r="AT17" s="131"/>
      <c r="AU17" s="131"/>
      <c r="AV17" s="131"/>
      <c r="AW17" s="131"/>
      <c r="AX17" s="131"/>
      <c r="AY17" s="131"/>
      <c r="AZ17" s="131"/>
      <c r="BA17" s="131"/>
      <c r="BB17" s="131"/>
    </row>
    <row r="18" spans="1:63" s="129" customFormat="1" ht="15" customHeight="1" x14ac:dyDescent="0.4">
      <c r="A18" s="671">
        <f>IF(ISBLANK(AH5),"",AH5)</f>
        <v>0</v>
      </c>
      <c r="B18" s="671"/>
      <c r="C18" s="671"/>
      <c r="D18" s="671"/>
      <c r="E18" s="671"/>
      <c r="F18" s="671"/>
      <c r="G18" s="671"/>
      <c r="H18" s="671"/>
      <c r="I18" s="672">
        <f>'別紙B-1　総括表'!L19</f>
        <v>0</v>
      </c>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131"/>
      <c r="AJ18" s="131"/>
      <c r="AK18" s="131"/>
      <c r="AL18" s="131"/>
      <c r="AM18" s="131"/>
      <c r="AN18" s="131"/>
      <c r="AO18" s="131"/>
      <c r="AP18" s="131"/>
      <c r="AQ18" s="131"/>
      <c r="AR18" s="131"/>
      <c r="AS18" s="131"/>
      <c r="AT18" s="131"/>
      <c r="AU18" s="131"/>
      <c r="AV18" s="131"/>
      <c r="AW18" s="131"/>
      <c r="AX18" s="131"/>
      <c r="AY18" s="131"/>
      <c r="AZ18" s="131"/>
      <c r="BA18" s="131"/>
      <c r="BB18" s="131"/>
    </row>
    <row r="19" spans="1:63" s="129" customFormat="1" ht="15" customHeight="1" x14ac:dyDescent="0.4">
      <c r="A19" s="671"/>
      <c r="B19" s="671"/>
      <c r="C19" s="671"/>
      <c r="D19" s="671"/>
      <c r="E19" s="671"/>
      <c r="F19" s="671"/>
      <c r="G19" s="671"/>
      <c r="H19" s="671"/>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131"/>
      <c r="AJ19" s="131"/>
      <c r="AK19" s="131"/>
      <c r="AL19" s="131"/>
      <c r="AM19" s="131"/>
      <c r="AN19" s="131"/>
      <c r="AO19" s="131"/>
      <c r="AP19" s="131"/>
      <c r="AQ19" s="131"/>
      <c r="AR19" s="131"/>
      <c r="AS19" s="131"/>
      <c r="AT19" s="131"/>
      <c r="AU19" s="131"/>
      <c r="AV19" s="131"/>
      <c r="AW19" s="131"/>
      <c r="AX19" s="131"/>
      <c r="AY19" s="131"/>
      <c r="AZ19" s="131"/>
      <c r="BA19" s="131"/>
      <c r="BB19" s="131"/>
    </row>
    <row r="20" spans="1:63" s="129" customFormat="1" ht="15" hidden="1" customHeight="1" outlineLevel="1" x14ac:dyDescent="0.4">
      <c r="A20" s="676">
        <f>AH7</f>
        <v>0</v>
      </c>
      <c r="B20" s="676"/>
      <c r="C20" s="676"/>
      <c r="D20" s="676"/>
      <c r="E20" s="676"/>
      <c r="F20" s="676"/>
      <c r="G20" s="676"/>
      <c r="H20" s="676"/>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131"/>
      <c r="AJ20" s="131"/>
      <c r="AK20" s="131"/>
      <c r="AL20" s="131"/>
      <c r="AM20" s="131"/>
      <c r="AN20" s="131"/>
      <c r="AO20" s="131"/>
      <c r="AP20" s="131"/>
      <c r="AQ20" s="131"/>
      <c r="AR20" s="131"/>
      <c r="AS20" s="131"/>
      <c r="AT20" s="131"/>
      <c r="AU20" s="131"/>
      <c r="AV20" s="131"/>
      <c r="AW20" s="131"/>
      <c r="AX20" s="131"/>
      <c r="AY20" s="131"/>
      <c r="AZ20" s="131"/>
      <c r="BA20" s="131"/>
      <c r="BB20" s="131"/>
    </row>
    <row r="21" spans="1:63" s="129" customFormat="1" ht="15" hidden="1" customHeight="1" outlineLevel="1" x14ac:dyDescent="0.4">
      <c r="A21" s="676"/>
      <c r="B21" s="676"/>
      <c r="C21" s="676"/>
      <c r="D21" s="676"/>
      <c r="E21" s="676"/>
      <c r="F21" s="676"/>
      <c r="G21" s="676"/>
      <c r="H21" s="676"/>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131"/>
      <c r="AJ21" s="131"/>
      <c r="AK21" s="131"/>
      <c r="AL21" s="131"/>
      <c r="AM21" s="131"/>
      <c r="AN21" s="131"/>
      <c r="AO21" s="131"/>
      <c r="AP21" s="131"/>
      <c r="AQ21" s="131"/>
      <c r="AR21" s="131"/>
      <c r="AS21" s="131"/>
      <c r="AT21" s="131"/>
      <c r="AU21" s="131"/>
      <c r="AV21" s="131"/>
      <c r="AW21" s="131"/>
      <c r="AX21" s="131"/>
      <c r="AY21" s="131"/>
      <c r="AZ21" s="131"/>
      <c r="BA21" s="131"/>
      <c r="BB21" s="131"/>
    </row>
    <row r="22" spans="1:63" s="129" customFormat="1" ht="15" customHeight="1" collapsed="1" x14ac:dyDescent="0.4">
      <c r="A22" s="133" t="s">
        <v>643</v>
      </c>
      <c r="B22" s="131"/>
      <c r="C22" s="133"/>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row>
    <row r="23" spans="1:63" s="129" customFormat="1" ht="12" x14ac:dyDescent="0.4"/>
    <row r="24" spans="1:63" s="129" customFormat="1" ht="12" x14ac:dyDescent="0.4">
      <c r="A24" s="129" t="s">
        <v>642</v>
      </c>
    </row>
    <row r="25" spans="1:63" s="129" customFormat="1" ht="13.5" customHeight="1" x14ac:dyDescent="0.4">
      <c r="A25" s="642" t="s">
        <v>641</v>
      </c>
      <c r="B25" s="641"/>
      <c r="C25" s="641"/>
      <c r="D25" s="641"/>
      <c r="E25" s="643"/>
      <c r="F25" s="726" t="s">
        <v>640</v>
      </c>
      <c r="G25" s="727"/>
      <c r="H25" s="727"/>
      <c r="I25" s="727"/>
      <c r="J25" s="728"/>
      <c r="K25" s="678" t="s">
        <v>639</v>
      </c>
      <c r="L25" s="679"/>
      <c r="M25" s="679"/>
      <c r="N25" s="679"/>
      <c r="O25" s="679"/>
      <c r="P25" s="679"/>
      <c r="Q25" s="679"/>
      <c r="R25" s="679"/>
      <c r="S25" s="679"/>
      <c r="T25" s="679"/>
      <c r="U25" s="679"/>
      <c r="V25" s="680"/>
      <c r="W25" s="678" t="s">
        <v>638</v>
      </c>
      <c r="X25" s="679"/>
      <c r="Y25" s="679"/>
      <c r="Z25" s="679"/>
      <c r="AA25" s="679"/>
      <c r="AB25" s="679"/>
      <c r="AC25" s="679"/>
      <c r="AD25" s="679"/>
      <c r="AE25" s="679"/>
      <c r="AF25" s="679"/>
      <c r="AG25" s="679"/>
      <c r="AH25" s="680"/>
      <c r="AI25" s="678" t="s">
        <v>637</v>
      </c>
      <c r="AJ25" s="679"/>
      <c r="AK25" s="679"/>
      <c r="AL25" s="679"/>
      <c r="AM25" s="679"/>
      <c r="AN25" s="679"/>
      <c r="AO25" s="680"/>
      <c r="AP25" s="678" t="s">
        <v>163</v>
      </c>
      <c r="AQ25" s="679"/>
      <c r="AR25" s="679"/>
      <c r="AS25" s="679"/>
      <c r="AT25" s="679"/>
      <c r="AU25" s="679"/>
      <c r="AV25" s="679"/>
      <c r="AW25" s="680"/>
      <c r="AX25" s="814" t="s">
        <v>636</v>
      </c>
      <c r="AY25" s="815"/>
      <c r="AZ25" s="815"/>
      <c r="BA25" s="815"/>
      <c r="BB25" s="815"/>
      <c r="BC25" s="815"/>
      <c r="BD25" s="816"/>
      <c r="BE25" s="678" t="s">
        <v>635</v>
      </c>
      <c r="BF25" s="679"/>
      <c r="BG25" s="679"/>
      <c r="BH25" s="680"/>
      <c r="BI25" s="832" t="s">
        <v>634</v>
      </c>
      <c r="BJ25" s="833"/>
      <c r="BK25" s="834"/>
    </row>
    <row r="26" spans="1:63" s="129" customFormat="1" ht="13.5" customHeight="1" x14ac:dyDescent="0.4">
      <c r="A26" s="644"/>
      <c r="B26" s="645"/>
      <c r="C26" s="645"/>
      <c r="D26" s="645"/>
      <c r="E26" s="646"/>
      <c r="F26" s="729"/>
      <c r="G26" s="730"/>
      <c r="H26" s="730"/>
      <c r="I26" s="730"/>
      <c r="J26" s="731"/>
      <c r="K26" s="659" t="s">
        <v>633</v>
      </c>
      <c r="L26" s="660"/>
      <c r="M26" s="660"/>
      <c r="N26" s="662" t="s">
        <v>632</v>
      </c>
      <c r="O26" s="660"/>
      <c r="P26" s="660"/>
      <c r="Q26" s="662" t="s">
        <v>631</v>
      </c>
      <c r="R26" s="660"/>
      <c r="S26" s="661"/>
      <c r="T26" s="660" t="s">
        <v>630</v>
      </c>
      <c r="U26" s="660"/>
      <c r="V26" s="663"/>
      <c r="W26" s="659" t="s">
        <v>633</v>
      </c>
      <c r="X26" s="660"/>
      <c r="Y26" s="660"/>
      <c r="Z26" s="662" t="s">
        <v>632</v>
      </c>
      <c r="AA26" s="660"/>
      <c r="AB26" s="660"/>
      <c r="AC26" s="662" t="s">
        <v>631</v>
      </c>
      <c r="AD26" s="660"/>
      <c r="AE26" s="661"/>
      <c r="AF26" s="660" t="s">
        <v>630</v>
      </c>
      <c r="AG26" s="660"/>
      <c r="AH26" s="663"/>
      <c r="AI26" s="838" t="s">
        <v>629</v>
      </c>
      <c r="AJ26" s="839"/>
      <c r="AK26" s="839"/>
      <c r="AL26" s="840"/>
      <c r="AM26" s="841" t="s">
        <v>628</v>
      </c>
      <c r="AN26" s="839"/>
      <c r="AO26" s="842"/>
      <c r="AP26" s="659" t="s">
        <v>627</v>
      </c>
      <c r="AQ26" s="660"/>
      <c r="AR26" s="660"/>
      <c r="AS26" s="661"/>
      <c r="AT26" s="662" t="s">
        <v>626</v>
      </c>
      <c r="AU26" s="660"/>
      <c r="AV26" s="660"/>
      <c r="AW26" s="663"/>
      <c r="AX26" s="659" t="s">
        <v>625</v>
      </c>
      <c r="AY26" s="660"/>
      <c r="AZ26" s="661"/>
      <c r="BA26" s="662" t="s">
        <v>624</v>
      </c>
      <c r="BB26" s="660"/>
      <c r="BC26" s="660"/>
      <c r="BD26" s="663"/>
      <c r="BE26" s="838" t="s">
        <v>623</v>
      </c>
      <c r="BF26" s="839"/>
      <c r="BG26" s="839"/>
      <c r="BH26" s="842"/>
      <c r="BI26" s="835"/>
      <c r="BJ26" s="836"/>
      <c r="BK26" s="837"/>
    </row>
    <row r="27" spans="1:63" s="129" customFormat="1" ht="13.5" customHeight="1" x14ac:dyDescent="0.4">
      <c r="A27" s="717" t="s">
        <v>622</v>
      </c>
      <c r="B27" s="718"/>
      <c r="C27" s="718"/>
      <c r="D27" s="718"/>
      <c r="E27" s="719"/>
      <c r="F27" s="631" t="s">
        <v>619</v>
      </c>
      <c r="G27" s="632"/>
      <c r="H27" s="632"/>
      <c r="I27" s="632"/>
      <c r="J27" s="633"/>
      <c r="K27" s="667">
        <f>'別添　個票'!K28+'別添　個票'!K77+'別添　個票'!K126+'別添　個票'!K175+'別添　個票'!K224+'別添　個票'!K273+'別添　個票'!K322+'別添　個票'!K371+'別添　個票'!K419+'別添　個票'!K468</f>
        <v>0</v>
      </c>
      <c r="L27" s="668"/>
      <c r="M27" s="766"/>
      <c r="N27" s="667">
        <f>'別添　個票'!S28+'別添　個票'!S77+'別添　個票'!S126+'別添　個票'!S175+'別添　個票'!S224+'別添　個票'!S273+'別添　個票'!S322+'別添　個票'!S371+'別添　個票'!S419+'別添　個票'!S468</f>
        <v>0</v>
      </c>
      <c r="O27" s="668"/>
      <c r="P27" s="766"/>
      <c r="Q27" s="771"/>
      <c r="R27" s="632"/>
      <c r="S27" s="713"/>
      <c r="T27" s="733" t="str">
        <f>IF(ISBLANK(Q27),"",(Q27-K27)/(N27-K27))</f>
        <v/>
      </c>
      <c r="U27" s="734"/>
      <c r="V27" s="735"/>
      <c r="W27" s="757">
        <f>'別紙B-1　総括表'!AB19</f>
        <v>0</v>
      </c>
      <c r="X27" s="758"/>
      <c r="Y27" s="759"/>
      <c r="Z27" s="758">
        <f>'別紙B-1　総括表'!AI19</f>
        <v>0</v>
      </c>
      <c r="AA27" s="758"/>
      <c r="AB27" s="759"/>
      <c r="AC27" s="748"/>
      <c r="AD27" s="749"/>
      <c r="AE27" s="750"/>
      <c r="AF27" s="733" t="str">
        <f>IF(ISBLANK(AC27),"",(AC27-W27)/(Z27-W27))</f>
        <v/>
      </c>
      <c r="AG27" s="734"/>
      <c r="AH27" s="735"/>
      <c r="AI27" s="695">
        <f>'別添　個票'!AA28</f>
        <v>0</v>
      </c>
      <c r="AJ27" s="696"/>
      <c r="AK27" s="696"/>
      <c r="AL27" s="697"/>
      <c r="AM27" s="704"/>
      <c r="AN27" s="705"/>
      <c r="AO27" s="706"/>
      <c r="AP27" s="631"/>
      <c r="AQ27" s="632"/>
      <c r="AR27" s="632"/>
      <c r="AS27" s="713"/>
      <c r="AT27" s="689"/>
      <c r="AU27" s="690"/>
      <c r="AV27" s="690"/>
      <c r="AW27" s="691"/>
      <c r="AX27" s="780"/>
      <c r="AY27" s="705"/>
      <c r="AZ27" s="781"/>
      <c r="BA27" s="689"/>
      <c r="BB27" s="690"/>
      <c r="BC27" s="690"/>
      <c r="BD27" s="691"/>
      <c r="BE27" s="817"/>
      <c r="BF27" s="818"/>
      <c r="BG27" s="818"/>
      <c r="BH27" s="819"/>
      <c r="BI27" s="780"/>
      <c r="BJ27" s="705"/>
      <c r="BK27" s="706"/>
    </row>
    <row r="28" spans="1:63" s="129" customFormat="1" ht="13.5" customHeight="1" x14ac:dyDescent="0.4">
      <c r="A28" s="720"/>
      <c r="B28" s="721"/>
      <c r="C28" s="721"/>
      <c r="D28" s="721"/>
      <c r="E28" s="722"/>
      <c r="F28" s="723"/>
      <c r="G28" s="724"/>
      <c r="H28" s="724"/>
      <c r="I28" s="724"/>
      <c r="J28" s="725"/>
      <c r="K28" s="767"/>
      <c r="L28" s="768"/>
      <c r="M28" s="769"/>
      <c r="N28" s="767"/>
      <c r="O28" s="768"/>
      <c r="P28" s="769"/>
      <c r="Q28" s="772"/>
      <c r="R28" s="724"/>
      <c r="S28" s="773"/>
      <c r="T28" s="736"/>
      <c r="U28" s="737"/>
      <c r="V28" s="738"/>
      <c r="W28" s="760"/>
      <c r="X28" s="761"/>
      <c r="Y28" s="762"/>
      <c r="Z28" s="761"/>
      <c r="AA28" s="761"/>
      <c r="AB28" s="762"/>
      <c r="AC28" s="751"/>
      <c r="AD28" s="752"/>
      <c r="AE28" s="753"/>
      <c r="AF28" s="736"/>
      <c r="AG28" s="737"/>
      <c r="AH28" s="738"/>
      <c r="AI28" s="698"/>
      <c r="AJ28" s="699"/>
      <c r="AK28" s="699"/>
      <c r="AL28" s="700"/>
      <c r="AM28" s="707"/>
      <c r="AN28" s="708"/>
      <c r="AO28" s="709"/>
      <c r="AP28" s="714"/>
      <c r="AQ28" s="715"/>
      <c r="AR28" s="715"/>
      <c r="AS28" s="716"/>
      <c r="AT28" s="692"/>
      <c r="AU28" s="693"/>
      <c r="AV28" s="693"/>
      <c r="AW28" s="694"/>
      <c r="AX28" s="782"/>
      <c r="AY28" s="708"/>
      <c r="AZ28" s="783"/>
      <c r="BA28" s="786"/>
      <c r="BB28" s="787"/>
      <c r="BC28" s="787"/>
      <c r="BD28" s="788"/>
      <c r="BE28" s="820"/>
      <c r="BF28" s="821"/>
      <c r="BG28" s="821"/>
      <c r="BH28" s="822"/>
      <c r="BI28" s="782"/>
      <c r="BJ28" s="708"/>
      <c r="BK28" s="709"/>
    </row>
    <row r="29" spans="1:63" s="129" customFormat="1" ht="13.5" customHeight="1" x14ac:dyDescent="0.4">
      <c r="A29" s="774" t="s">
        <v>595</v>
      </c>
      <c r="B29" s="775"/>
      <c r="C29" s="775"/>
      <c r="D29" s="775"/>
      <c r="E29" s="776"/>
      <c r="F29" s="723" t="s">
        <v>618</v>
      </c>
      <c r="G29" s="724"/>
      <c r="H29" s="724"/>
      <c r="I29" s="724"/>
      <c r="J29" s="725"/>
      <c r="K29" s="767"/>
      <c r="L29" s="768"/>
      <c r="M29" s="769"/>
      <c r="N29" s="767"/>
      <c r="O29" s="768"/>
      <c r="P29" s="769"/>
      <c r="Q29" s="772"/>
      <c r="R29" s="724"/>
      <c r="S29" s="773"/>
      <c r="T29" s="736"/>
      <c r="U29" s="737"/>
      <c r="V29" s="738"/>
      <c r="W29" s="760"/>
      <c r="X29" s="761"/>
      <c r="Y29" s="762"/>
      <c r="Z29" s="761"/>
      <c r="AA29" s="761"/>
      <c r="AB29" s="762"/>
      <c r="AC29" s="751"/>
      <c r="AD29" s="752"/>
      <c r="AE29" s="753"/>
      <c r="AF29" s="736"/>
      <c r="AG29" s="737"/>
      <c r="AH29" s="738"/>
      <c r="AI29" s="698"/>
      <c r="AJ29" s="699"/>
      <c r="AK29" s="699"/>
      <c r="AL29" s="700"/>
      <c r="AM29" s="707"/>
      <c r="AN29" s="708"/>
      <c r="AO29" s="709"/>
      <c r="AP29" s="826"/>
      <c r="AQ29" s="827"/>
      <c r="AR29" s="827"/>
      <c r="AS29" s="828"/>
      <c r="AT29" s="829"/>
      <c r="AU29" s="830"/>
      <c r="AV29" s="830"/>
      <c r="AW29" s="831"/>
      <c r="AX29" s="782"/>
      <c r="AY29" s="708"/>
      <c r="AZ29" s="783"/>
      <c r="BA29" s="786"/>
      <c r="BB29" s="787"/>
      <c r="BC29" s="787"/>
      <c r="BD29" s="788"/>
      <c r="BE29" s="820"/>
      <c r="BF29" s="821"/>
      <c r="BG29" s="821"/>
      <c r="BH29" s="822"/>
      <c r="BI29" s="782"/>
      <c r="BJ29" s="708"/>
      <c r="BK29" s="709"/>
    </row>
    <row r="30" spans="1:63" s="129" customFormat="1" ht="13.5" customHeight="1" x14ac:dyDescent="0.4">
      <c r="A30" s="777"/>
      <c r="B30" s="778"/>
      <c r="C30" s="778"/>
      <c r="D30" s="778"/>
      <c r="E30" s="779"/>
      <c r="F30" s="674"/>
      <c r="G30" s="635"/>
      <c r="H30" s="635"/>
      <c r="I30" s="635"/>
      <c r="J30" s="636"/>
      <c r="K30" s="637"/>
      <c r="L30" s="638"/>
      <c r="M30" s="770"/>
      <c r="N30" s="637"/>
      <c r="O30" s="638"/>
      <c r="P30" s="770"/>
      <c r="Q30" s="634"/>
      <c r="R30" s="635"/>
      <c r="S30" s="675"/>
      <c r="T30" s="739"/>
      <c r="U30" s="740"/>
      <c r="V30" s="741"/>
      <c r="W30" s="763"/>
      <c r="X30" s="764"/>
      <c r="Y30" s="765"/>
      <c r="Z30" s="764"/>
      <c r="AA30" s="764"/>
      <c r="AB30" s="765"/>
      <c r="AC30" s="754"/>
      <c r="AD30" s="755"/>
      <c r="AE30" s="756"/>
      <c r="AF30" s="739"/>
      <c r="AG30" s="740"/>
      <c r="AH30" s="741"/>
      <c r="AI30" s="701"/>
      <c r="AJ30" s="702"/>
      <c r="AK30" s="702"/>
      <c r="AL30" s="703"/>
      <c r="AM30" s="710"/>
      <c r="AN30" s="711"/>
      <c r="AO30" s="712"/>
      <c r="AP30" s="674"/>
      <c r="AQ30" s="635"/>
      <c r="AR30" s="635"/>
      <c r="AS30" s="675"/>
      <c r="AT30" s="789"/>
      <c r="AU30" s="790"/>
      <c r="AV30" s="790"/>
      <c r="AW30" s="791"/>
      <c r="AX30" s="784"/>
      <c r="AY30" s="711"/>
      <c r="AZ30" s="785"/>
      <c r="BA30" s="789"/>
      <c r="BB30" s="790"/>
      <c r="BC30" s="790"/>
      <c r="BD30" s="791"/>
      <c r="BE30" s="823"/>
      <c r="BF30" s="824"/>
      <c r="BG30" s="824"/>
      <c r="BH30" s="825"/>
      <c r="BI30" s="784"/>
      <c r="BJ30" s="711"/>
      <c r="BK30" s="712"/>
    </row>
    <row r="31" spans="1:63" s="129" customFormat="1" ht="13.5" customHeight="1" x14ac:dyDescent="0.4">
      <c r="A31" s="717" t="s">
        <v>621</v>
      </c>
      <c r="B31" s="718"/>
      <c r="C31" s="718"/>
      <c r="D31" s="718"/>
      <c r="E31" s="719"/>
      <c r="F31" s="631" t="s">
        <v>619</v>
      </c>
      <c r="G31" s="632"/>
      <c r="H31" s="632"/>
      <c r="I31" s="632"/>
      <c r="J31" s="633"/>
      <c r="K31" s="642">
        <f>IF(ISBLANK(K27),"",(K27))</f>
        <v>0</v>
      </c>
      <c r="L31" s="641"/>
      <c r="M31" s="810"/>
      <c r="N31" s="641">
        <f>IF(ISBLANK(N27),"",(N27))</f>
        <v>0</v>
      </c>
      <c r="O31" s="641"/>
      <c r="P31" s="810"/>
      <c r="Q31" s="771"/>
      <c r="R31" s="632"/>
      <c r="S31" s="713"/>
      <c r="T31" s="733" t="str">
        <f>IF(ISBLANK(Q31),"",(Q31-K31)/(N31-K31))</f>
        <v/>
      </c>
      <c r="U31" s="734"/>
      <c r="V31" s="735"/>
      <c r="W31" s="801">
        <f>IF(ISBLANK(W27),"",(W27))</f>
        <v>0</v>
      </c>
      <c r="X31" s="802"/>
      <c r="Y31" s="803"/>
      <c r="Z31" s="802">
        <f>IF(ISBLANK(Z27),"",(Z27))</f>
        <v>0</v>
      </c>
      <c r="AA31" s="802"/>
      <c r="AB31" s="803"/>
      <c r="AC31" s="748"/>
      <c r="AD31" s="749"/>
      <c r="AE31" s="750"/>
      <c r="AF31" s="733" t="str">
        <f>IF(ISBLANK(AC31),"",(AC31-W31)/(Z31-W31))</f>
        <v/>
      </c>
      <c r="AG31" s="734"/>
      <c r="AH31" s="735"/>
      <c r="AI31" s="792">
        <f>IF(ISBLANK(AI27),"",(AI27))</f>
        <v>0</v>
      </c>
      <c r="AJ31" s="793"/>
      <c r="AK31" s="793"/>
      <c r="AL31" s="794"/>
      <c r="AM31" s="704"/>
      <c r="AN31" s="705"/>
      <c r="AO31" s="706"/>
      <c r="AP31" s="631"/>
      <c r="AQ31" s="632"/>
      <c r="AR31" s="632"/>
      <c r="AS31" s="713"/>
      <c r="AT31" s="689"/>
      <c r="AU31" s="690"/>
      <c r="AV31" s="690"/>
      <c r="AW31" s="691"/>
      <c r="AX31" s="780"/>
      <c r="AY31" s="705"/>
      <c r="AZ31" s="781"/>
      <c r="BA31" s="689"/>
      <c r="BB31" s="690"/>
      <c r="BC31" s="690"/>
      <c r="BD31" s="691"/>
      <c r="BE31" s="817"/>
      <c r="BF31" s="818"/>
      <c r="BG31" s="818"/>
      <c r="BH31" s="819"/>
      <c r="BI31" s="780"/>
      <c r="BJ31" s="705"/>
      <c r="BK31" s="706"/>
    </row>
    <row r="32" spans="1:63" s="129" customFormat="1" ht="13.5" customHeight="1" x14ac:dyDescent="0.4">
      <c r="A32" s="720"/>
      <c r="B32" s="721"/>
      <c r="C32" s="721"/>
      <c r="D32" s="721"/>
      <c r="E32" s="722"/>
      <c r="F32" s="723"/>
      <c r="G32" s="724"/>
      <c r="H32" s="724"/>
      <c r="I32" s="724"/>
      <c r="J32" s="725"/>
      <c r="K32" s="813"/>
      <c r="L32" s="732"/>
      <c r="M32" s="811"/>
      <c r="N32" s="732"/>
      <c r="O32" s="732"/>
      <c r="P32" s="811"/>
      <c r="Q32" s="772"/>
      <c r="R32" s="724"/>
      <c r="S32" s="773"/>
      <c r="T32" s="736"/>
      <c r="U32" s="737"/>
      <c r="V32" s="738"/>
      <c r="W32" s="804"/>
      <c r="X32" s="805"/>
      <c r="Y32" s="806"/>
      <c r="Z32" s="805"/>
      <c r="AA32" s="805"/>
      <c r="AB32" s="806"/>
      <c r="AC32" s="751"/>
      <c r="AD32" s="752"/>
      <c r="AE32" s="753"/>
      <c r="AF32" s="736"/>
      <c r="AG32" s="737"/>
      <c r="AH32" s="738"/>
      <c r="AI32" s="795"/>
      <c r="AJ32" s="796"/>
      <c r="AK32" s="796"/>
      <c r="AL32" s="797"/>
      <c r="AM32" s="707"/>
      <c r="AN32" s="708"/>
      <c r="AO32" s="709"/>
      <c r="AP32" s="714"/>
      <c r="AQ32" s="715"/>
      <c r="AR32" s="715"/>
      <c r="AS32" s="716"/>
      <c r="AT32" s="692"/>
      <c r="AU32" s="693"/>
      <c r="AV32" s="693"/>
      <c r="AW32" s="694"/>
      <c r="AX32" s="782"/>
      <c r="AY32" s="708"/>
      <c r="AZ32" s="783"/>
      <c r="BA32" s="786"/>
      <c r="BB32" s="787"/>
      <c r="BC32" s="787"/>
      <c r="BD32" s="788"/>
      <c r="BE32" s="820"/>
      <c r="BF32" s="821"/>
      <c r="BG32" s="821"/>
      <c r="BH32" s="822"/>
      <c r="BI32" s="782"/>
      <c r="BJ32" s="708"/>
      <c r="BK32" s="709"/>
    </row>
    <row r="33" spans="1:63" s="129" customFormat="1" ht="13.5" customHeight="1" x14ac:dyDescent="0.4">
      <c r="A33" s="742" t="e">
        <f>IF(ISBLANK(A29),"",A29+1)</f>
        <v>#VALUE!</v>
      </c>
      <c r="B33" s="743"/>
      <c r="C33" s="743"/>
      <c r="D33" s="743"/>
      <c r="E33" s="744"/>
      <c r="F33" s="723" t="s">
        <v>618</v>
      </c>
      <c r="G33" s="724"/>
      <c r="H33" s="724"/>
      <c r="I33" s="724"/>
      <c r="J33" s="725"/>
      <c r="K33" s="813"/>
      <c r="L33" s="732"/>
      <c r="M33" s="811"/>
      <c r="N33" s="732"/>
      <c r="O33" s="732"/>
      <c r="P33" s="811"/>
      <c r="Q33" s="772"/>
      <c r="R33" s="724"/>
      <c r="S33" s="773"/>
      <c r="T33" s="736"/>
      <c r="U33" s="737"/>
      <c r="V33" s="738"/>
      <c r="W33" s="804"/>
      <c r="X33" s="805"/>
      <c r="Y33" s="806"/>
      <c r="Z33" s="805"/>
      <c r="AA33" s="805"/>
      <c r="AB33" s="806"/>
      <c r="AC33" s="751"/>
      <c r="AD33" s="752"/>
      <c r="AE33" s="753"/>
      <c r="AF33" s="736"/>
      <c r="AG33" s="737"/>
      <c r="AH33" s="738"/>
      <c r="AI33" s="795"/>
      <c r="AJ33" s="796"/>
      <c r="AK33" s="796"/>
      <c r="AL33" s="797"/>
      <c r="AM33" s="707"/>
      <c r="AN33" s="708"/>
      <c r="AO33" s="709"/>
      <c r="AP33" s="826"/>
      <c r="AQ33" s="827"/>
      <c r="AR33" s="827"/>
      <c r="AS33" s="828"/>
      <c r="AT33" s="829"/>
      <c r="AU33" s="830"/>
      <c r="AV33" s="830"/>
      <c r="AW33" s="831"/>
      <c r="AX33" s="782"/>
      <c r="AY33" s="708"/>
      <c r="AZ33" s="783"/>
      <c r="BA33" s="786"/>
      <c r="BB33" s="787"/>
      <c r="BC33" s="787"/>
      <c r="BD33" s="788"/>
      <c r="BE33" s="820"/>
      <c r="BF33" s="821"/>
      <c r="BG33" s="821"/>
      <c r="BH33" s="822"/>
      <c r="BI33" s="782"/>
      <c r="BJ33" s="708"/>
      <c r="BK33" s="709"/>
    </row>
    <row r="34" spans="1:63" s="129" customFormat="1" ht="12" x14ac:dyDescent="0.4">
      <c r="A34" s="745"/>
      <c r="B34" s="746"/>
      <c r="C34" s="746"/>
      <c r="D34" s="746"/>
      <c r="E34" s="747"/>
      <c r="F34" s="674"/>
      <c r="G34" s="635"/>
      <c r="H34" s="635"/>
      <c r="I34" s="635"/>
      <c r="J34" s="636"/>
      <c r="K34" s="644"/>
      <c r="L34" s="645"/>
      <c r="M34" s="812"/>
      <c r="N34" s="645"/>
      <c r="O34" s="645"/>
      <c r="P34" s="812"/>
      <c r="Q34" s="634"/>
      <c r="R34" s="635"/>
      <c r="S34" s="675"/>
      <c r="T34" s="739"/>
      <c r="U34" s="740"/>
      <c r="V34" s="741"/>
      <c r="W34" s="807"/>
      <c r="X34" s="808"/>
      <c r="Y34" s="809"/>
      <c r="Z34" s="808"/>
      <c r="AA34" s="808"/>
      <c r="AB34" s="809"/>
      <c r="AC34" s="754"/>
      <c r="AD34" s="755"/>
      <c r="AE34" s="756"/>
      <c r="AF34" s="739"/>
      <c r="AG34" s="740"/>
      <c r="AH34" s="741"/>
      <c r="AI34" s="798"/>
      <c r="AJ34" s="799"/>
      <c r="AK34" s="799"/>
      <c r="AL34" s="800"/>
      <c r="AM34" s="710"/>
      <c r="AN34" s="711"/>
      <c r="AO34" s="712"/>
      <c r="AP34" s="674"/>
      <c r="AQ34" s="635"/>
      <c r="AR34" s="635"/>
      <c r="AS34" s="675"/>
      <c r="AT34" s="789"/>
      <c r="AU34" s="790"/>
      <c r="AV34" s="790"/>
      <c r="AW34" s="791"/>
      <c r="AX34" s="784"/>
      <c r="AY34" s="711"/>
      <c r="AZ34" s="785"/>
      <c r="BA34" s="789"/>
      <c r="BB34" s="790"/>
      <c r="BC34" s="790"/>
      <c r="BD34" s="791"/>
      <c r="BE34" s="823"/>
      <c r="BF34" s="824"/>
      <c r="BG34" s="824"/>
      <c r="BH34" s="825"/>
      <c r="BI34" s="784"/>
      <c r="BJ34" s="711"/>
      <c r="BK34" s="712"/>
    </row>
    <row r="35" spans="1:63" s="129" customFormat="1" ht="13.5" customHeight="1" x14ac:dyDescent="0.4">
      <c r="A35" s="717" t="s">
        <v>620</v>
      </c>
      <c r="B35" s="718"/>
      <c r="C35" s="718"/>
      <c r="D35" s="718"/>
      <c r="E35" s="719"/>
      <c r="F35" s="631" t="s">
        <v>619</v>
      </c>
      <c r="G35" s="632"/>
      <c r="H35" s="632"/>
      <c r="I35" s="632"/>
      <c r="J35" s="633"/>
      <c r="K35" s="642">
        <f>IF(ISBLANK(K27),"",(K27))</f>
        <v>0</v>
      </c>
      <c r="L35" s="641"/>
      <c r="M35" s="810"/>
      <c r="N35" s="641">
        <f>IF(ISBLANK(N27),"",(N27))</f>
        <v>0</v>
      </c>
      <c r="O35" s="641"/>
      <c r="P35" s="810"/>
      <c r="Q35" s="771"/>
      <c r="R35" s="632"/>
      <c r="S35" s="713"/>
      <c r="T35" s="733" t="str">
        <f>IF(ISBLANK(Q35),"",(Q35-K35)/(N35-K35))</f>
        <v/>
      </c>
      <c r="U35" s="734"/>
      <c r="V35" s="735"/>
      <c r="W35" s="801">
        <f>IF(ISBLANK(W27),"",(W27))</f>
        <v>0</v>
      </c>
      <c r="X35" s="802"/>
      <c r="Y35" s="803"/>
      <c r="Z35" s="802">
        <f>IF(ISBLANK(Z27),"",(Z27))</f>
        <v>0</v>
      </c>
      <c r="AA35" s="802"/>
      <c r="AB35" s="803"/>
      <c r="AC35" s="748"/>
      <c r="AD35" s="749"/>
      <c r="AE35" s="750"/>
      <c r="AF35" s="733" t="str">
        <f>IF(ISBLANK(AC35),"",(AC35-W35)/(Z35-W35))</f>
        <v/>
      </c>
      <c r="AG35" s="734"/>
      <c r="AH35" s="735"/>
      <c r="AI35" s="792">
        <f>IF(ISBLANK(AI27),"",(AI27))</f>
        <v>0</v>
      </c>
      <c r="AJ35" s="793"/>
      <c r="AK35" s="793"/>
      <c r="AL35" s="794"/>
      <c r="AM35" s="704"/>
      <c r="AN35" s="705"/>
      <c r="AO35" s="706"/>
      <c r="AP35" s="631"/>
      <c r="AQ35" s="632"/>
      <c r="AR35" s="632"/>
      <c r="AS35" s="713"/>
      <c r="AT35" s="689"/>
      <c r="AU35" s="690"/>
      <c r="AV35" s="690"/>
      <c r="AW35" s="691"/>
      <c r="AX35" s="780"/>
      <c r="AY35" s="705"/>
      <c r="AZ35" s="781"/>
      <c r="BA35" s="689"/>
      <c r="BB35" s="690"/>
      <c r="BC35" s="690"/>
      <c r="BD35" s="691"/>
      <c r="BE35" s="817"/>
      <c r="BF35" s="818"/>
      <c r="BG35" s="818"/>
      <c r="BH35" s="819"/>
      <c r="BI35" s="780"/>
      <c r="BJ35" s="705"/>
      <c r="BK35" s="706"/>
    </row>
    <row r="36" spans="1:63" s="129" customFormat="1" ht="13.5" customHeight="1" x14ac:dyDescent="0.4">
      <c r="A36" s="720"/>
      <c r="B36" s="721"/>
      <c r="C36" s="721"/>
      <c r="D36" s="721"/>
      <c r="E36" s="722"/>
      <c r="F36" s="723"/>
      <c r="G36" s="724"/>
      <c r="H36" s="724"/>
      <c r="I36" s="724"/>
      <c r="J36" s="725"/>
      <c r="K36" s="813"/>
      <c r="L36" s="732"/>
      <c r="M36" s="811"/>
      <c r="N36" s="732"/>
      <c r="O36" s="732"/>
      <c r="P36" s="811"/>
      <c r="Q36" s="772"/>
      <c r="R36" s="724"/>
      <c r="S36" s="773"/>
      <c r="T36" s="736"/>
      <c r="U36" s="737"/>
      <c r="V36" s="738"/>
      <c r="W36" s="804"/>
      <c r="X36" s="805"/>
      <c r="Y36" s="806"/>
      <c r="Z36" s="805"/>
      <c r="AA36" s="805"/>
      <c r="AB36" s="806"/>
      <c r="AC36" s="751"/>
      <c r="AD36" s="752"/>
      <c r="AE36" s="753"/>
      <c r="AF36" s="736"/>
      <c r="AG36" s="737"/>
      <c r="AH36" s="738"/>
      <c r="AI36" s="795"/>
      <c r="AJ36" s="796"/>
      <c r="AK36" s="796"/>
      <c r="AL36" s="797"/>
      <c r="AM36" s="707"/>
      <c r="AN36" s="708"/>
      <c r="AO36" s="709"/>
      <c r="AP36" s="714"/>
      <c r="AQ36" s="715"/>
      <c r="AR36" s="715"/>
      <c r="AS36" s="716"/>
      <c r="AT36" s="692"/>
      <c r="AU36" s="693"/>
      <c r="AV36" s="693"/>
      <c r="AW36" s="694"/>
      <c r="AX36" s="782"/>
      <c r="AY36" s="708"/>
      <c r="AZ36" s="783"/>
      <c r="BA36" s="786"/>
      <c r="BB36" s="787"/>
      <c r="BC36" s="787"/>
      <c r="BD36" s="788"/>
      <c r="BE36" s="820"/>
      <c r="BF36" s="821"/>
      <c r="BG36" s="821"/>
      <c r="BH36" s="822"/>
      <c r="BI36" s="782"/>
      <c r="BJ36" s="708"/>
      <c r="BK36" s="709"/>
    </row>
    <row r="37" spans="1:63" s="129" customFormat="1" ht="13.5" customHeight="1" x14ac:dyDescent="0.4">
      <c r="A37" s="742" t="e">
        <f>IF(ISBLANK(A29),"",A33+1)</f>
        <v>#VALUE!</v>
      </c>
      <c r="B37" s="743"/>
      <c r="C37" s="743"/>
      <c r="D37" s="743"/>
      <c r="E37" s="744"/>
      <c r="F37" s="723" t="s">
        <v>618</v>
      </c>
      <c r="G37" s="724"/>
      <c r="H37" s="724"/>
      <c r="I37" s="724"/>
      <c r="J37" s="725"/>
      <c r="K37" s="813"/>
      <c r="L37" s="732"/>
      <c r="M37" s="811"/>
      <c r="N37" s="732"/>
      <c r="O37" s="732"/>
      <c r="P37" s="811"/>
      <c r="Q37" s="772"/>
      <c r="R37" s="724"/>
      <c r="S37" s="773"/>
      <c r="T37" s="736"/>
      <c r="U37" s="737"/>
      <c r="V37" s="738"/>
      <c r="W37" s="804"/>
      <c r="X37" s="805"/>
      <c r="Y37" s="806"/>
      <c r="Z37" s="805"/>
      <c r="AA37" s="805"/>
      <c r="AB37" s="806"/>
      <c r="AC37" s="751"/>
      <c r="AD37" s="752"/>
      <c r="AE37" s="753"/>
      <c r="AF37" s="736"/>
      <c r="AG37" s="737"/>
      <c r="AH37" s="738"/>
      <c r="AI37" s="795"/>
      <c r="AJ37" s="796"/>
      <c r="AK37" s="796"/>
      <c r="AL37" s="797"/>
      <c r="AM37" s="707"/>
      <c r="AN37" s="708"/>
      <c r="AO37" s="709"/>
      <c r="AP37" s="826"/>
      <c r="AQ37" s="827"/>
      <c r="AR37" s="827"/>
      <c r="AS37" s="828"/>
      <c r="AT37" s="829"/>
      <c r="AU37" s="830"/>
      <c r="AV37" s="830"/>
      <c r="AW37" s="831"/>
      <c r="AX37" s="782"/>
      <c r="AY37" s="708"/>
      <c r="AZ37" s="783"/>
      <c r="BA37" s="786"/>
      <c r="BB37" s="787"/>
      <c r="BC37" s="787"/>
      <c r="BD37" s="788"/>
      <c r="BE37" s="820"/>
      <c r="BF37" s="821"/>
      <c r="BG37" s="821"/>
      <c r="BH37" s="822"/>
      <c r="BI37" s="782"/>
      <c r="BJ37" s="708"/>
      <c r="BK37" s="709"/>
    </row>
    <row r="38" spans="1:63" s="129" customFormat="1" ht="12" x14ac:dyDescent="0.4">
      <c r="A38" s="745"/>
      <c r="B38" s="746"/>
      <c r="C38" s="746"/>
      <c r="D38" s="746"/>
      <c r="E38" s="747"/>
      <c r="F38" s="674"/>
      <c r="G38" s="635"/>
      <c r="H38" s="635"/>
      <c r="I38" s="635"/>
      <c r="J38" s="636"/>
      <c r="K38" s="644"/>
      <c r="L38" s="645"/>
      <c r="M38" s="812"/>
      <c r="N38" s="645"/>
      <c r="O38" s="645"/>
      <c r="P38" s="812"/>
      <c r="Q38" s="634"/>
      <c r="R38" s="635"/>
      <c r="S38" s="675"/>
      <c r="T38" s="739"/>
      <c r="U38" s="740"/>
      <c r="V38" s="741"/>
      <c r="W38" s="807"/>
      <c r="X38" s="808"/>
      <c r="Y38" s="809"/>
      <c r="Z38" s="808"/>
      <c r="AA38" s="808"/>
      <c r="AB38" s="809"/>
      <c r="AC38" s="754"/>
      <c r="AD38" s="755"/>
      <c r="AE38" s="756"/>
      <c r="AF38" s="739"/>
      <c r="AG38" s="740"/>
      <c r="AH38" s="741"/>
      <c r="AI38" s="798"/>
      <c r="AJ38" s="799"/>
      <c r="AK38" s="799"/>
      <c r="AL38" s="800"/>
      <c r="AM38" s="710"/>
      <c r="AN38" s="711"/>
      <c r="AO38" s="712"/>
      <c r="AP38" s="674"/>
      <c r="AQ38" s="635"/>
      <c r="AR38" s="635"/>
      <c r="AS38" s="675"/>
      <c r="AT38" s="789"/>
      <c r="AU38" s="790"/>
      <c r="AV38" s="790"/>
      <c r="AW38" s="791"/>
      <c r="AX38" s="784"/>
      <c r="AY38" s="711"/>
      <c r="AZ38" s="785"/>
      <c r="BA38" s="789"/>
      <c r="BB38" s="790"/>
      <c r="BC38" s="790"/>
      <c r="BD38" s="791"/>
      <c r="BE38" s="823"/>
      <c r="BF38" s="824"/>
      <c r="BG38" s="824"/>
      <c r="BH38" s="825"/>
      <c r="BI38" s="784"/>
      <c r="BJ38" s="711"/>
      <c r="BK38" s="712"/>
    </row>
    <row r="39" spans="1:63" s="129" customFormat="1" ht="13.5" customHeight="1" x14ac:dyDescent="0.4">
      <c r="A39" s="641" t="s">
        <v>600</v>
      </c>
      <c r="B39" s="641"/>
      <c r="C39" s="133" t="s">
        <v>617</v>
      </c>
      <c r="D39" s="131"/>
      <c r="E39" s="131"/>
      <c r="F39" s="131"/>
      <c r="G39" s="131"/>
      <c r="H39" s="131"/>
      <c r="I39" s="131"/>
      <c r="J39" s="131"/>
      <c r="K39" s="131"/>
      <c r="L39" s="131"/>
      <c r="M39" s="131"/>
      <c r="N39" s="132"/>
      <c r="O39" s="132"/>
      <c r="P39" s="132"/>
      <c r="Q39" s="132"/>
      <c r="R39" s="132"/>
      <c r="S39" s="131"/>
      <c r="T39" s="131"/>
      <c r="U39" s="131"/>
      <c r="V39" s="132"/>
      <c r="W39" s="132"/>
      <c r="X39" s="132"/>
      <c r="Y39" s="132"/>
      <c r="Z39" s="132"/>
      <c r="AA39" s="132"/>
      <c r="AB39" s="131"/>
      <c r="AC39" s="131"/>
      <c r="AD39" s="131"/>
      <c r="AE39" s="132"/>
      <c r="AF39" s="132"/>
      <c r="AG39" s="132"/>
      <c r="AH39" s="132"/>
      <c r="AI39" s="132"/>
      <c r="AJ39" s="132"/>
      <c r="AK39" s="131"/>
      <c r="AL39" s="131"/>
      <c r="AM39" s="131"/>
      <c r="AN39" s="131"/>
      <c r="AO39" s="131"/>
      <c r="AP39" s="131"/>
      <c r="AQ39" s="131"/>
      <c r="AR39" s="131"/>
      <c r="AS39" s="131"/>
      <c r="AT39" s="131"/>
    </row>
    <row r="40" spans="1:63" s="129" customFormat="1" ht="13.5" customHeight="1" x14ac:dyDescent="0.4">
      <c r="A40" s="732" t="s">
        <v>616</v>
      </c>
      <c r="B40" s="732"/>
      <c r="C40" s="133" t="s">
        <v>615</v>
      </c>
      <c r="D40" s="131"/>
      <c r="E40" s="131"/>
      <c r="F40" s="131"/>
      <c r="G40" s="131"/>
      <c r="H40" s="131"/>
      <c r="I40" s="131"/>
      <c r="J40" s="131"/>
      <c r="K40" s="131"/>
      <c r="L40" s="131"/>
      <c r="M40" s="131"/>
      <c r="N40" s="132"/>
      <c r="O40" s="132"/>
      <c r="P40" s="132"/>
      <c r="Q40" s="132"/>
      <c r="R40" s="132"/>
      <c r="S40" s="131"/>
      <c r="T40" s="131"/>
      <c r="U40" s="131"/>
      <c r="V40" s="132"/>
      <c r="W40" s="132"/>
      <c r="X40" s="132"/>
      <c r="Y40" s="132"/>
      <c r="Z40" s="132"/>
      <c r="AA40" s="132"/>
      <c r="AB40" s="131"/>
      <c r="AC40" s="131"/>
      <c r="AD40" s="131"/>
      <c r="AE40" s="132"/>
      <c r="AF40" s="132"/>
      <c r="AG40" s="132"/>
      <c r="AH40" s="132"/>
      <c r="AI40" s="132"/>
      <c r="AJ40" s="132"/>
      <c r="AK40" s="131"/>
      <c r="AL40" s="131"/>
      <c r="AM40" s="131"/>
      <c r="AN40" s="131"/>
      <c r="AO40" s="131"/>
      <c r="AP40" s="131"/>
      <c r="AQ40" s="131"/>
      <c r="AR40" s="131"/>
      <c r="AS40" s="131"/>
      <c r="AT40" s="131"/>
    </row>
    <row r="41" spans="1:63" s="129" customFormat="1" ht="13.5" customHeight="1" x14ac:dyDescent="0.4">
      <c r="A41" s="732" t="s">
        <v>614</v>
      </c>
      <c r="B41" s="732"/>
      <c r="C41" s="133" t="s">
        <v>903</v>
      </c>
      <c r="D41" s="131"/>
      <c r="E41" s="131"/>
      <c r="F41" s="131"/>
      <c r="G41" s="131"/>
      <c r="H41" s="131"/>
      <c r="I41" s="131"/>
      <c r="J41" s="131"/>
      <c r="K41" s="131"/>
      <c r="L41" s="131"/>
      <c r="M41" s="131"/>
      <c r="N41" s="132"/>
      <c r="O41" s="132"/>
      <c r="P41" s="132"/>
      <c r="Q41" s="132"/>
      <c r="R41" s="132"/>
      <c r="S41" s="131"/>
      <c r="T41" s="131"/>
      <c r="U41" s="131"/>
      <c r="V41" s="132"/>
      <c r="W41" s="132"/>
      <c r="X41" s="132"/>
      <c r="Y41" s="132"/>
      <c r="Z41" s="132"/>
      <c r="AA41" s="132"/>
      <c r="AB41" s="131"/>
      <c r="AC41" s="131"/>
      <c r="AD41" s="131"/>
      <c r="AE41" s="132"/>
      <c r="AF41" s="132"/>
      <c r="AG41" s="132"/>
      <c r="AH41" s="132"/>
      <c r="AI41" s="132"/>
      <c r="AJ41" s="132"/>
      <c r="AK41" s="131"/>
      <c r="AL41" s="131"/>
      <c r="AM41" s="131"/>
      <c r="AN41" s="131"/>
      <c r="AO41" s="131"/>
      <c r="AP41" s="131"/>
      <c r="AQ41" s="131"/>
      <c r="AR41" s="131"/>
      <c r="AS41" s="131"/>
      <c r="AT41" s="131"/>
    </row>
    <row r="42" spans="1:63" s="129" customFormat="1" ht="13.5" customHeight="1" x14ac:dyDescent="0.4">
      <c r="A42" s="732" t="s">
        <v>613</v>
      </c>
      <c r="B42" s="732"/>
      <c r="C42" s="129" t="s">
        <v>612</v>
      </c>
    </row>
    <row r="43" spans="1:63" s="129" customFormat="1" ht="13.5" customHeight="1" x14ac:dyDescent="0.4">
      <c r="A43" s="732" t="s">
        <v>611</v>
      </c>
      <c r="B43" s="732"/>
      <c r="C43" s="130" t="s">
        <v>610</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row>
    <row r="44" spans="1:63" s="129" customFormat="1" ht="13.5" customHeight="1" x14ac:dyDescent="0.4">
      <c r="A44" s="732" t="s">
        <v>609</v>
      </c>
      <c r="B44" s="732"/>
      <c r="C44" s="130" t="s">
        <v>608</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row>
    <row r="45" spans="1:63" s="129" customFormat="1" ht="13.5" customHeight="1" x14ac:dyDescent="0.4">
      <c r="A45" s="732" t="s">
        <v>607</v>
      </c>
      <c r="B45" s="732"/>
      <c r="C45" s="130" t="s">
        <v>606</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row>
    <row r="46" spans="1:63" s="129" customFormat="1" ht="13.5" customHeight="1" x14ac:dyDescent="0.4">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row>
    <row r="47" spans="1:63" s="129" customFormat="1" ht="12" x14ac:dyDescent="0.4">
      <c r="A47" s="129" t="s">
        <v>605</v>
      </c>
    </row>
    <row r="48" spans="1:63" s="129" customFormat="1" ht="12" x14ac:dyDescent="0.4">
      <c r="A48" s="642" t="s">
        <v>604</v>
      </c>
      <c r="B48" s="641"/>
      <c r="C48" s="641"/>
      <c r="D48" s="641"/>
      <c r="E48" s="641"/>
      <c r="F48" s="641"/>
      <c r="G48" s="641"/>
      <c r="H48" s="641"/>
      <c r="I48" s="641"/>
      <c r="J48" s="643"/>
      <c r="K48" s="642" t="s">
        <v>603</v>
      </c>
      <c r="L48" s="641"/>
      <c r="M48" s="641"/>
      <c r="N48" s="641"/>
      <c r="O48" s="641"/>
      <c r="P48" s="641"/>
      <c r="Q48" s="641"/>
      <c r="R48" s="641"/>
      <c r="S48" s="641"/>
      <c r="T48" s="641"/>
      <c r="U48" s="641"/>
      <c r="V48" s="641"/>
      <c r="W48" s="641"/>
      <c r="X48" s="641"/>
      <c r="Y48" s="641"/>
      <c r="Z48" s="641"/>
      <c r="AA48" s="643"/>
      <c r="AB48" s="642" t="s">
        <v>602</v>
      </c>
      <c r="AC48" s="641"/>
      <c r="AD48" s="641"/>
      <c r="AE48" s="641"/>
      <c r="AF48" s="641"/>
      <c r="AG48" s="641"/>
      <c r="AH48" s="641"/>
      <c r="AI48" s="641"/>
      <c r="AJ48" s="643"/>
      <c r="AK48" s="642" t="s">
        <v>601</v>
      </c>
      <c r="AL48" s="641"/>
      <c r="AM48" s="641"/>
      <c r="AN48" s="641"/>
      <c r="AO48" s="641"/>
      <c r="AP48" s="641"/>
      <c r="AQ48" s="641"/>
      <c r="AR48" s="641"/>
      <c r="AS48" s="641"/>
      <c r="AT48" s="641"/>
      <c r="AU48" s="641"/>
      <c r="AV48" s="641"/>
      <c r="AW48" s="641"/>
      <c r="AX48" s="641"/>
      <c r="AY48" s="641"/>
      <c r="AZ48" s="641"/>
      <c r="BA48" s="641"/>
      <c r="BB48" s="643"/>
    </row>
    <row r="49" spans="1:54" s="129" customFormat="1" ht="12" x14ac:dyDescent="0.4">
      <c r="A49" s="644"/>
      <c r="B49" s="645"/>
      <c r="C49" s="645"/>
      <c r="D49" s="645"/>
      <c r="E49" s="645"/>
      <c r="F49" s="645"/>
      <c r="G49" s="645"/>
      <c r="H49" s="645"/>
      <c r="I49" s="645"/>
      <c r="J49" s="646"/>
      <c r="K49" s="644"/>
      <c r="L49" s="645"/>
      <c r="M49" s="645"/>
      <c r="N49" s="645"/>
      <c r="O49" s="645"/>
      <c r="P49" s="645"/>
      <c r="Q49" s="645"/>
      <c r="R49" s="645"/>
      <c r="S49" s="645"/>
      <c r="T49" s="645"/>
      <c r="U49" s="645"/>
      <c r="V49" s="645"/>
      <c r="W49" s="645"/>
      <c r="X49" s="645"/>
      <c r="Y49" s="645"/>
      <c r="Z49" s="645"/>
      <c r="AA49" s="646"/>
      <c r="AB49" s="644"/>
      <c r="AC49" s="645"/>
      <c r="AD49" s="645"/>
      <c r="AE49" s="645"/>
      <c r="AF49" s="645"/>
      <c r="AG49" s="645"/>
      <c r="AH49" s="645"/>
      <c r="AI49" s="645"/>
      <c r="AJ49" s="646"/>
      <c r="AK49" s="644"/>
      <c r="AL49" s="645"/>
      <c r="AM49" s="645"/>
      <c r="AN49" s="645"/>
      <c r="AO49" s="645"/>
      <c r="AP49" s="645"/>
      <c r="AQ49" s="645"/>
      <c r="AR49" s="645"/>
      <c r="AS49" s="645"/>
      <c r="AT49" s="645"/>
      <c r="AU49" s="645"/>
      <c r="AV49" s="645"/>
      <c r="AW49" s="645"/>
      <c r="AX49" s="645"/>
      <c r="AY49" s="645"/>
      <c r="AZ49" s="645"/>
      <c r="BA49" s="645"/>
      <c r="BB49" s="646"/>
    </row>
    <row r="50" spans="1:54" s="129" customFormat="1" ht="12" x14ac:dyDescent="0.4">
      <c r="A50" s="631"/>
      <c r="B50" s="632"/>
      <c r="C50" s="632"/>
      <c r="D50" s="632"/>
      <c r="E50" s="632"/>
      <c r="F50" s="632"/>
      <c r="G50" s="632"/>
      <c r="H50" s="632"/>
      <c r="I50" s="632"/>
      <c r="J50" s="633"/>
      <c r="K50" s="631"/>
      <c r="L50" s="632"/>
      <c r="M50" s="632"/>
      <c r="N50" s="632"/>
      <c r="O50" s="632"/>
      <c r="P50" s="632"/>
      <c r="Q50" s="632"/>
      <c r="R50" s="632"/>
      <c r="S50" s="632"/>
      <c r="T50" s="632"/>
      <c r="U50" s="632"/>
      <c r="V50" s="632"/>
      <c r="W50" s="632"/>
      <c r="X50" s="632"/>
      <c r="Y50" s="632"/>
      <c r="Z50" s="632"/>
      <c r="AA50" s="633"/>
      <c r="AB50" s="631"/>
      <c r="AC50" s="632"/>
      <c r="AD50" s="632"/>
      <c r="AE50" s="632"/>
      <c r="AF50" s="632"/>
      <c r="AG50" s="632"/>
      <c r="AH50" s="632"/>
      <c r="AI50" s="632"/>
      <c r="AJ50" s="633"/>
      <c r="AK50" s="631"/>
      <c r="AL50" s="632"/>
      <c r="AM50" s="632"/>
      <c r="AN50" s="632"/>
      <c r="AO50" s="632"/>
      <c r="AP50" s="632"/>
      <c r="AQ50" s="632"/>
      <c r="AR50" s="632"/>
      <c r="AS50" s="632"/>
      <c r="AT50" s="632"/>
      <c r="AU50" s="632"/>
      <c r="AV50" s="632"/>
      <c r="AW50" s="632"/>
      <c r="AX50" s="632"/>
      <c r="AY50" s="632"/>
      <c r="AZ50" s="632"/>
      <c r="BA50" s="632"/>
      <c r="BB50" s="633"/>
    </row>
    <row r="51" spans="1:54" s="129" customFormat="1" ht="12" x14ac:dyDescent="0.4">
      <c r="A51" s="723"/>
      <c r="B51" s="724"/>
      <c r="C51" s="724"/>
      <c r="D51" s="724"/>
      <c r="E51" s="724"/>
      <c r="F51" s="724"/>
      <c r="G51" s="724"/>
      <c r="H51" s="724"/>
      <c r="I51" s="724"/>
      <c r="J51" s="725"/>
      <c r="K51" s="723"/>
      <c r="L51" s="724"/>
      <c r="M51" s="724"/>
      <c r="N51" s="724"/>
      <c r="O51" s="724"/>
      <c r="P51" s="724"/>
      <c r="Q51" s="724"/>
      <c r="R51" s="724"/>
      <c r="S51" s="724"/>
      <c r="T51" s="724"/>
      <c r="U51" s="724"/>
      <c r="V51" s="724"/>
      <c r="W51" s="724"/>
      <c r="X51" s="724"/>
      <c r="Y51" s="724"/>
      <c r="Z51" s="724"/>
      <c r="AA51" s="725"/>
      <c r="AB51" s="723"/>
      <c r="AC51" s="724"/>
      <c r="AD51" s="724"/>
      <c r="AE51" s="724"/>
      <c r="AF51" s="724"/>
      <c r="AG51" s="724"/>
      <c r="AH51" s="724"/>
      <c r="AI51" s="724"/>
      <c r="AJ51" s="725"/>
      <c r="AK51" s="723"/>
      <c r="AL51" s="724"/>
      <c r="AM51" s="724"/>
      <c r="AN51" s="724"/>
      <c r="AO51" s="724"/>
      <c r="AP51" s="724"/>
      <c r="AQ51" s="724"/>
      <c r="AR51" s="724"/>
      <c r="AS51" s="724"/>
      <c r="AT51" s="724"/>
      <c r="AU51" s="724"/>
      <c r="AV51" s="724"/>
      <c r="AW51" s="724"/>
      <c r="AX51" s="724"/>
      <c r="AY51" s="724"/>
      <c r="AZ51" s="724"/>
      <c r="BA51" s="724"/>
      <c r="BB51" s="725"/>
    </row>
    <row r="52" spans="1:54" s="129" customFormat="1" ht="12" x14ac:dyDescent="0.4">
      <c r="A52" s="674"/>
      <c r="B52" s="635"/>
      <c r="C52" s="635"/>
      <c r="D52" s="635"/>
      <c r="E52" s="635"/>
      <c r="F52" s="635"/>
      <c r="G52" s="635"/>
      <c r="H52" s="635"/>
      <c r="I52" s="635"/>
      <c r="J52" s="636"/>
      <c r="K52" s="674"/>
      <c r="L52" s="635"/>
      <c r="M52" s="635"/>
      <c r="N52" s="635"/>
      <c r="O52" s="635"/>
      <c r="P52" s="635"/>
      <c r="Q52" s="635"/>
      <c r="R52" s="635"/>
      <c r="S52" s="635"/>
      <c r="T52" s="635"/>
      <c r="U52" s="635"/>
      <c r="V52" s="635"/>
      <c r="W52" s="635"/>
      <c r="X52" s="635"/>
      <c r="Y52" s="635"/>
      <c r="Z52" s="635"/>
      <c r="AA52" s="636"/>
      <c r="AB52" s="674"/>
      <c r="AC52" s="635"/>
      <c r="AD52" s="635"/>
      <c r="AE52" s="635"/>
      <c r="AF52" s="635"/>
      <c r="AG52" s="635"/>
      <c r="AH52" s="635"/>
      <c r="AI52" s="635"/>
      <c r="AJ52" s="636"/>
      <c r="AK52" s="674"/>
      <c r="AL52" s="635"/>
      <c r="AM52" s="635"/>
      <c r="AN52" s="635"/>
      <c r="AO52" s="635"/>
      <c r="AP52" s="635"/>
      <c r="AQ52" s="635"/>
      <c r="AR52" s="635"/>
      <c r="AS52" s="635"/>
      <c r="AT52" s="635"/>
      <c r="AU52" s="635"/>
      <c r="AV52" s="635"/>
      <c r="AW52" s="635"/>
      <c r="AX52" s="635"/>
      <c r="AY52" s="635"/>
      <c r="AZ52" s="635"/>
      <c r="BA52" s="635"/>
      <c r="BB52" s="636"/>
    </row>
    <row r="53" spans="1:54" s="129" customFormat="1" ht="12" x14ac:dyDescent="0.4">
      <c r="A53" s="732" t="s">
        <v>600</v>
      </c>
      <c r="B53" s="732"/>
      <c r="C53" s="129" t="s">
        <v>599</v>
      </c>
    </row>
    <row r="54" spans="1:54" s="129" customFormat="1" ht="12" x14ac:dyDescent="0.4">
      <c r="A54" s="732"/>
      <c r="B54" s="732"/>
    </row>
    <row r="55" spans="1:54" s="129" customFormat="1" ht="12" x14ac:dyDescent="0.4"/>
    <row r="56" spans="1:54" s="129" customFormat="1" ht="12" x14ac:dyDescent="0.4"/>
    <row r="57" spans="1:54" s="129" customFormat="1" ht="12" x14ac:dyDescent="0.4">
      <c r="A57" s="129" t="s">
        <v>598</v>
      </c>
    </row>
    <row r="58" spans="1:54" s="129" customFormat="1" ht="12" x14ac:dyDescent="0.4">
      <c r="B58" s="129" t="s">
        <v>597</v>
      </c>
    </row>
    <row r="59" spans="1:54" s="129" customFormat="1" ht="12" x14ac:dyDescent="0.4">
      <c r="B59" s="129" t="s">
        <v>596</v>
      </c>
    </row>
    <row r="60" spans="1:54" x14ac:dyDescent="0.4">
      <c r="B60" s="294" t="s">
        <v>904</v>
      </c>
    </row>
    <row r="61" spans="1:54" x14ac:dyDescent="0.4">
      <c r="B61" s="294" t="s">
        <v>905</v>
      </c>
    </row>
  </sheetData>
  <dataConsolidate/>
  <mergeCells count="163">
    <mergeCell ref="AJ2:AJ3"/>
    <mergeCell ref="AK2:AO3"/>
    <mergeCell ref="AP2:AW3"/>
    <mergeCell ref="AX2:BB3"/>
    <mergeCell ref="BC2:BC3"/>
    <mergeCell ref="BE27:BH30"/>
    <mergeCell ref="BI27:BK30"/>
    <mergeCell ref="AP29:AS30"/>
    <mergeCell ref="AT29:AW30"/>
    <mergeCell ref="AX27:AZ30"/>
    <mergeCell ref="BA27:BD30"/>
    <mergeCell ref="AI13:AN13"/>
    <mergeCell ref="AO14:AT14"/>
    <mergeCell ref="AU11:BB12"/>
    <mergeCell ref="AV5:BB8"/>
    <mergeCell ref="BE25:BH25"/>
    <mergeCell ref="BI25:BK26"/>
    <mergeCell ref="AI26:AL26"/>
    <mergeCell ref="AM26:AO26"/>
    <mergeCell ref="AP26:AS26"/>
    <mergeCell ref="AT26:AW26"/>
    <mergeCell ref="AX26:AZ26"/>
    <mergeCell ref="BA26:BD26"/>
    <mergeCell ref="BE26:BH26"/>
    <mergeCell ref="BE35:BH38"/>
    <mergeCell ref="BI35:BK38"/>
    <mergeCell ref="AP37:AS38"/>
    <mergeCell ref="AT37:AW38"/>
    <mergeCell ref="AX35:AZ38"/>
    <mergeCell ref="BA35:BD38"/>
    <mergeCell ref="AP31:AS32"/>
    <mergeCell ref="AT31:AW32"/>
    <mergeCell ref="BE31:BH34"/>
    <mergeCell ref="BI31:BK34"/>
    <mergeCell ref="AP33:AS34"/>
    <mergeCell ref="AT33:AW34"/>
    <mergeCell ref="AX25:BD25"/>
    <mergeCell ref="A54:B54"/>
    <mergeCell ref="A50:J52"/>
    <mergeCell ref="K50:AA52"/>
    <mergeCell ref="AB50:AJ52"/>
    <mergeCell ref="AF31:AH34"/>
    <mergeCell ref="AB48:AJ49"/>
    <mergeCell ref="A45:B45"/>
    <mergeCell ref="AI35:AL38"/>
    <mergeCell ref="A41:B41"/>
    <mergeCell ref="A42:B42"/>
    <mergeCell ref="A43:B43"/>
    <mergeCell ref="A44:B44"/>
    <mergeCell ref="A39:B39"/>
    <mergeCell ref="K35:M38"/>
    <mergeCell ref="N35:P38"/>
    <mergeCell ref="Q35:S38"/>
    <mergeCell ref="T35:V38"/>
    <mergeCell ref="W35:Y38"/>
    <mergeCell ref="A48:J49"/>
    <mergeCell ref="F33:J34"/>
    <mergeCell ref="AK50:BB52"/>
    <mergeCell ref="Z35:AB38"/>
    <mergeCell ref="AT35:AW36"/>
    <mergeCell ref="AM35:AO38"/>
    <mergeCell ref="AP35:AS36"/>
    <mergeCell ref="K48:AA49"/>
    <mergeCell ref="AX31:AZ34"/>
    <mergeCell ref="BA31:BD34"/>
    <mergeCell ref="AI31:AL34"/>
    <mergeCell ref="AM31:AO34"/>
    <mergeCell ref="AK48:BB49"/>
    <mergeCell ref="Z26:AB26"/>
    <mergeCell ref="AC26:AE26"/>
    <mergeCell ref="AF26:AH26"/>
    <mergeCell ref="W31:Y34"/>
    <mergeCell ref="Z31:AB34"/>
    <mergeCell ref="N31:P34"/>
    <mergeCell ref="Q31:S34"/>
    <mergeCell ref="K31:M34"/>
    <mergeCell ref="AC27:AE30"/>
    <mergeCell ref="T31:V34"/>
    <mergeCell ref="Z27:AB30"/>
    <mergeCell ref="K25:V25"/>
    <mergeCell ref="N26:P26"/>
    <mergeCell ref="Q26:S26"/>
    <mergeCell ref="T26:V26"/>
    <mergeCell ref="A53:B53"/>
    <mergeCell ref="AF35:AH38"/>
    <mergeCell ref="A37:E38"/>
    <mergeCell ref="F37:J38"/>
    <mergeCell ref="A35:E36"/>
    <mergeCell ref="F35:J36"/>
    <mergeCell ref="AC35:AE38"/>
    <mergeCell ref="A33:E34"/>
    <mergeCell ref="T27:V30"/>
    <mergeCell ref="AF27:AH30"/>
    <mergeCell ref="W27:Y30"/>
    <mergeCell ref="AC31:AE34"/>
    <mergeCell ref="A40:B40"/>
    <mergeCell ref="K27:M30"/>
    <mergeCell ref="N27:P30"/>
    <mergeCell ref="Q27:S30"/>
    <mergeCell ref="A29:E30"/>
    <mergeCell ref="F29:J30"/>
    <mergeCell ref="A31:E32"/>
    <mergeCell ref="F31:J32"/>
    <mergeCell ref="A20:H21"/>
    <mergeCell ref="I20:AH21"/>
    <mergeCell ref="W25:AH25"/>
    <mergeCell ref="O13:P13"/>
    <mergeCell ref="Q13:S13"/>
    <mergeCell ref="T13:V13"/>
    <mergeCell ref="W13:AB13"/>
    <mergeCell ref="AC13:AH13"/>
    <mergeCell ref="AT27:AW28"/>
    <mergeCell ref="AI27:AL30"/>
    <mergeCell ref="AM27:AO30"/>
    <mergeCell ref="AP27:AS28"/>
    <mergeCell ref="A27:E28"/>
    <mergeCell ref="F27:J28"/>
    <mergeCell ref="AI25:AO25"/>
    <mergeCell ref="AP25:AW25"/>
    <mergeCell ref="AO13:AT13"/>
    <mergeCell ref="AU13:BB14"/>
    <mergeCell ref="A14:K14"/>
    <mergeCell ref="L14:N14"/>
    <mergeCell ref="K26:M26"/>
    <mergeCell ref="A25:E26"/>
    <mergeCell ref="F25:J26"/>
    <mergeCell ref="W26:Y26"/>
    <mergeCell ref="AE5:AG8"/>
    <mergeCell ref="A18:H19"/>
    <mergeCell ref="I17:AH17"/>
    <mergeCell ref="I18:AH19"/>
    <mergeCell ref="AS5:AU8"/>
    <mergeCell ref="O14:P14"/>
    <mergeCell ref="Q14:S14"/>
    <mergeCell ref="X6:AD6"/>
    <mergeCell ref="AI14:AN14"/>
    <mergeCell ref="A5:C8"/>
    <mergeCell ref="AI12:AN12"/>
    <mergeCell ref="AO12:AT12"/>
    <mergeCell ref="A2:AI3"/>
    <mergeCell ref="A17:H17"/>
    <mergeCell ref="A13:K13"/>
    <mergeCell ref="L13:N13"/>
    <mergeCell ref="T14:V14"/>
    <mergeCell ref="W14:AB14"/>
    <mergeCell ref="AH5:AR6"/>
    <mergeCell ref="A15:B15"/>
    <mergeCell ref="AC14:AH14"/>
    <mergeCell ref="A11:K12"/>
    <mergeCell ref="L11:P12"/>
    <mergeCell ref="Q11:V11"/>
    <mergeCell ref="W11:AB12"/>
    <mergeCell ref="AC11:AT11"/>
    <mergeCell ref="Q12:S12"/>
    <mergeCell ref="T12:V12"/>
    <mergeCell ref="AC12:AH12"/>
    <mergeCell ref="I5:J8"/>
    <mergeCell ref="D5:H8"/>
    <mergeCell ref="K5:O8"/>
    <mergeCell ref="P5:T8"/>
    <mergeCell ref="U5:AD5"/>
    <mergeCell ref="U6:W6"/>
    <mergeCell ref="AH7:AR8"/>
  </mergeCells>
  <phoneticPr fontId="1"/>
  <dataValidations count="13">
    <dataValidation type="list" errorStyle="information" allowBlank="1" showInputMessage="1" showErrorMessage="1" sqref="AH5:AR6">
      <formula1>事業メニュー</formula1>
    </dataValidation>
    <dataValidation allowBlank="1" showInputMessage="1" showErrorMessage="1" prompt="事業実施主体が個人の場合は記入不要" sqref="F17"/>
    <dataValidation type="list" allowBlank="1" showInputMessage="1" showErrorMessage="1" sqref="I20">
      <formula1>INDIRECT(A20)</formula1>
    </dataValidation>
    <dataValidation type="list" allowBlank="1" showInputMessage="1" showErrorMessage="1" sqref="AX27:AZ38">
      <formula1>"○,ー"</formula1>
    </dataValidation>
    <dataValidation allowBlank="1" showInputMessage="1" showErrorMessage="1" prompt="事業実施年度の数字を入力してください。_x000a_（例）令和５年度の場合：「５」のみ入力" sqref="A29:E30"/>
    <dataValidation allowBlank="1" showInputMessage="1" showErrorMessage="1" prompt="現状値、目標値、実績値を入力したら、自動で達成率が計算されます。" sqref="T27:V38 AF27:AH38"/>
    <dataValidation type="list" imeMode="on" allowBlank="1" showInputMessage="1" sqref="BE27:BH38">
      <formula1>"○,　年　月　日策定,　年　月　日見直し"</formula1>
    </dataValidation>
    <dataValidation type="list" allowBlank="1" showInputMessage="1" showErrorMessage="1" sqref="BI27:BK38">
      <formula1>"○"</formula1>
    </dataValidation>
    <dataValidation type="list" imeMode="off" allowBlank="1" showInputMessage="1" showErrorMessage="1" sqref="AM27:AO38">
      <formula1>"○,×"</formula1>
    </dataValidation>
    <dataValidation type="list" errorStyle="information" allowBlank="1" showInputMessage="1" showErrorMessage="1" sqref="AH7:AR9">
      <formula1>政策目的</formula1>
    </dataValidation>
    <dataValidation type="list" allowBlank="1" showInputMessage="1" showErrorMessage="1" sqref="D5">
      <formula1>市町名</formula1>
    </dataValidation>
    <dataValidation type="list" showDropDown="1" sqref="I18:AH19">
      <formula1>INDIRECT(A18)</formula1>
    </dataValidation>
    <dataValidation type="list" allowBlank="1" showInputMessage="1" showErrorMessage="1" sqref="A2:AI3">
      <formula1>"さが園芸888整備支援事業　実施状況報告書兼評価報告書,さが園芸888整備支援事業　改善状況報告書"</formula1>
    </dataValidation>
  </dataValidations>
  <pageMargins left="0.7" right="0.7" top="0.75" bottom="0.75" header="0.3" footer="0.3"/>
  <pageSetup paperSize="9" scale="62"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I35"/>
  <sheetViews>
    <sheetView showGridLines="0" view="pageBreakPreview" zoomScale="136" zoomScaleNormal="100" zoomScaleSheetLayoutView="136" workbookViewId="0">
      <selection activeCell="AJ10" sqref="AJ10"/>
    </sheetView>
  </sheetViews>
  <sheetFormatPr defaultColWidth="9" defaultRowHeight="13.5" x14ac:dyDescent="0.4"/>
  <cols>
    <col min="1" max="1" width="2.375" style="91" customWidth="1"/>
    <col min="2" max="2" width="4.25" style="91" customWidth="1"/>
    <col min="3" max="3" width="3.25" style="91" customWidth="1"/>
    <col min="4" max="12" width="2.375" style="91" customWidth="1"/>
    <col min="13" max="13" width="4.625" style="91" customWidth="1"/>
    <col min="14" max="34" width="2.375" style="91" customWidth="1"/>
    <col min="35" max="35" width="2.25" style="91" customWidth="1"/>
    <col min="36" max="16384" width="9" style="91"/>
  </cols>
  <sheetData>
    <row r="1" spans="1:35" ht="12.75" customHeight="1" x14ac:dyDescent="0.4">
      <c r="A1" s="843" t="s">
        <v>858</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row>
    <row r="2" spans="1:35" ht="12.75" customHeight="1" x14ac:dyDescent="0.4">
      <c r="A2" s="295"/>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row>
    <row r="3" spans="1:35" ht="12.75" customHeight="1" x14ac:dyDescent="0.4">
      <c r="A3" s="845" t="s">
        <v>907</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60"/>
    </row>
    <row r="4" spans="1:35" ht="12.75" customHeight="1" x14ac:dyDescent="0.4">
      <c r="A4" s="843"/>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row>
    <row r="5" spans="1:35" ht="12.75" customHeight="1" x14ac:dyDescent="0.4">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row>
    <row r="6" spans="1:35" ht="41.25" customHeight="1" x14ac:dyDescent="0.4">
      <c r="A6" s="296"/>
      <c r="B6" s="846">
        <v>1</v>
      </c>
      <c r="C6" s="848" t="s">
        <v>1</v>
      </c>
      <c r="D6" s="849"/>
      <c r="E6" s="849"/>
      <c r="F6" s="849"/>
      <c r="G6" s="849"/>
      <c r="H6" s="849"/>
      <c r="I6" s="849"/>
      <c r="J6" s="849"/>
      <c r="K6" s="849"/>
      <c r="L6" s="849"/>
      <c r="M6" s="850"/>
      <c r="N6" s="846">
        <f>'別紙B-1　総括表'!V10</f>
        <v>0</v>
      </c>
      <c r="O6" s="846"/>
      <c r="P6" s="846"/>
      <c r="Q6" s="846"/>
      <c r="R6" s="846"/>
      <c r="S6" s="846"/>
      <c r="T6" s="846"/>
      <c r="U6" s="846"/>
      <c r="V6" s="846"/>
      <c r="W6" s="846"/>
      <c r="X6" s="846"/>
      <c r="Y6" s="846"/>
      <c r="Z6" s="846"/>
      <c r="AA6" s="846"/>
      <c r="AB6" s="846"/>
      <c r="AC6" s="846"/>
      <c r="AD6" s="846"/>
      <c r="AE6" s="846"/>
      <c r="AF6" s="846"/>
      <c r="AG6" s="296"/>
      <c r="AH6" s="296"/>
      <c r="AI6" s="296"/>
    </row>
    <row r="7" spans="1:35" ht="41.25" customHeight="1" x14ac:dyDescent="0.4">
      <c r="A7" s="296"/>
      <c r="B7" s="847"/>
      <c r="C7" s="851" t="s">
        <v>908</v>
      </c>
      <c r="D7" s="852"/>
      <c r="E7" s="852"/>
      <c r="F7" s="852"/>
      <c r="G7" s="852"/>
      <c r="H7" s="852"/>
      <c r="I7" s="852"/>
      <c r="J7" s="852"/>
      <c r="K7" s="852"/>
      <c r="L7" s="852"/>
      <c r="M7" s="853"/>
      <c r="N7" s="854"/>
      <c r="O7" s="854"/>
      <c r="P7" s="854"/>
      <c r="Q7" s="854"/>
      <c r="R7" s="854"/>
      <c r="S7" s="854"/>
      <c r="T7" s="854"/>
      <c r="U7" s="854"/>
      <c r="V7" s="854"/>
      <c r="W7" s="854"/>
      <c r="X7" s="854"/>
      <c r="Y7" s="854"/>
      <c r="Z7" s="854"/>
      <c r="AA7" s="854"/>
      <c r="AB7" s="854"/>
      <c r="AC7" s="854"/>
      <c r="AD7" s="854"/>
      <c r="AE7" s="854"/>
      <c r="AF7" s="854"/>
      <c r="AG7" s="296"/>
      <c r="AH7" s="296"/>
      <c r="AI7" s="296"/>
    </row>
    <row r="8" spans="1:35" ht="41.25" customHeight="1" x14ac:dyDescent="0.4">
      <c r="A8" s="296"/>
      <c r="B8" s="297">
        <v>2</v>
      </c>
      <c r="C8" s="855" t="s">
        <v>909</v>
      </c>
      <c r="D8" s="856"/>
      <c r="E8" s="856"/>
      <c r="F8" s="856"/>
      <c r="G8" s="856"/>
      <c r="H8" s="856"/>
      <c r="I8" s="856"/>
      <c r="J8" s="856"/>
      <c r="K8" s="856"/>
      <c r="L8" s="856"/>
      <c r="M8" s="857"/>
      <c r="N8" s="858">
        <f>別紙D!K32</f>
        <v>0</v>
      </c>
      <c r="O8" s="858"/>
      <c r="P8" s="858"/>
      <c r="Q8" s="858"/>
      <c r="R8" s="858"/>
      <c r="S8" s="858"/>
      <c r="T8" s="858"/>
      <c r="U8" s="858"/>
      <c r="V8" s="858"/>
      <c r="W8" s="858"/>
      <c r="X8" s="858"/>
      <c r="Y8" s="858"/>
      <c r="Z8" s="858"/>
      <c r="AA8" s="858"/>
      <c r="AB8" s="858"/>
      <c r="AC8" s="858"/>
      <c r="AD8" s="858"/>
      <c r="AE8" s="858"/>
      <c r="AF8" s="858"/>
      <c r="AG8" s="296"/>
      <c r="AH8" s="296"/>
      <c r="AI8" s="296"/>
    </row>
    <row r="9" spans="1:35" ht="41.25" customHeight="1" x14ac:dyDescent="0.4">
      <c r="A9" s="296"/>
      <c r="B9" s="297">
        <v>3</v>
      </c>
      <c r="C9" s="859" t="s">
        <v>930</v>
      </c>
      <c r="D9" s="860"/>
      <c r="E9" s="860"/>
      <c r="F9" s="860"/>
      <c r="G9" s="860"/>
      <c r="H9" s="860"/>
      <c r="I9" s="860"/>
      <c r="J9" s="860"/>
      <c r="K9" s="860"/>
      <c r="L9" s="860"/>
      <c r="M9" s="861"/>
      <c r="N9" s="858"/>
      <c r="O9" s="858"/>
      <c r="P9" s="858"/>
      <c r="Q9" s="858"/>
      <c r="R9" s="858"/>
      <c r="S9" s="858"/>
      <c r="T9" s="858"/>
      <c r="U9" s="858"/>
      <c r="V9" s="858"/>
      <c r="W9" s="858"/>
      <c r="X9" s="858"/>
      <c r="Y9" s="858"/>
      <c r="Z9" s="858"/>
      <c r="AA9" s="858"/>
      <c r="AB9" s="858"/>
      <c r="AC9" s="858"/>
      <c r="AD9" s="858"/>
      <c r="AE9" s="858"/>
      <c r="AF9" s="858"/>
      <c r="AG9" s="296"/>
      <c r="AH9" s="296"/>
      <c r="AI9" s="296"/>
    </row>
    <row r="10" spans="1:35" ht="41.25" customHeight="1" x14ac:dyDescent="0.4">
      <c r="A10" s="296"/>
      <c r="B10" s="297">
        <v>4</v>
      </c>
      <c r="C10" s="859" t="s">
        <v>910</v>
      </c>
      <c r="D10" s="860"/>
      <c r="E10" s="860"/>
      <c r="F10" s="860"/>
      <c r="G10" s="860"/>
      <c r="H10" s="860"/>
      <c r="I10" s="860"/>
      <c r="J10" s="860"/>
      <c r="K10" s="860"/>
      <c r="L10" s="860"/>
      <c r="M10" s="861"/>
      <c r="N10" s="858"/>
      <c r="O10" s="858"/>
      <c r="P10" s="858"/>
      <c r="Q10" s="858"/>
      <c r="R10" s="858"/>
      <c r="S10" s="858"/>
      <c r="T10" s="858"/>
      <c r="U10" s="858"/>
      <c r="V10" s="858"/>
      <c r="W10" s="858"/>
      <c r="X10" s="858"/>
      <c r="Y10" s="858"/>
      <c r="Z10" s="858"/>
      <c r="AA10" s="858"/>
      <c r="AB10" s="858"/>
      <c r="AC10" s="858"/>
      <c r="AD10" s="858"/>
      <c r="AE10" s="858"/>
      <c r="AF10" s="858"/>
      <c r="AG10" s="296"/>
      <c r="AH10" s="296"/>
      <c r="AI10" s="296"/>
    </row>
    <row r="11" spans="1:35" ht="41.25" customHeight="1" x14ac:dyDescent="0.4">
      <c r="A11" s="296"/>
      <c r="B11" s="298">
        <v>5</v>
      </c>
      <c r="C11" s="862" t="s">
        <v>911</v>
      </c>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3"/>
      <c r="AG11" s="296"/>
      <c r="AH11" s="296"/>
      <c r="AI11" s="296"/>
    </row>
    <row r="12" spans="1:35" ht="41.25" customHeight="1" x14ac:dyDescent="0.4">
      <c r="A12" s="296"/>
      <c r="B12" s="299"/>
      <c r="C12" s="855" t="s">
        <v>912</v>
      </c>
      <c r="D12" s="856"/>
      <c r="E12" s="856"/>
      <c r="F12" s="856"/>
      <c r="G12" s="856"/>
      <c r="H12" s="856"/>
      <c r="I12" s="856"/>
      <c r="J12" s="856"/>
      <c r="K12" s="856"/>
      <c r="L12" s="856"/>
      <c r="M12" s="857"/>
      <c r="N12" s="855" t="s">
        <v>913</v>
      </c>
      <c r="O12" s="856"/>
      <c r="P12" s="856"/>
      <c r="Q12" s="856"/>
      <c r="R12" s="856"/>
      <c r="S12" s="856"/>
      <c r="T12" s="856"/>
      <c r="U12" s="856"/>
      <c r="V12" s="857"/>
      <c r="W12" s="855" t="s">
        <v>914</v>
      </c>
      <c r="X12" s="856"/>
      <c r="Y12" s="856"/>
      <c r="Z12" s="856"/>
      <c r="AA12" s="856"/>
      <c r="AB12" s="856"/>
      <c r="AC12" s="856"/>
      <c r="AD12" s="856"/>
      <c r="AE12" s="856"/>
      <c r="AF12" s="857"/>
      <c r="AG12" s="296"/>
      <c r="AH12" s="296"/>
      <c r="AI12" s="296"/>
    </row>
    <row r="13" spans="1:35" ht="68.25" customHeight="1" x14ac:dyDescent="0.4">
      <c r="A13" s="296"/>
      <c r="B13" s="300"/>
      <c r="C13" s="297" t="s">
        <v>915</v>
      </c>
      <c r="D13" s="864" t="s">
        <v>916</v>
      </c>
      <c r="E13" s="865"/>
      <c r="F13" s="865"/>
      <c r="G13" s="865"/>
      <c r="H13" s="865"/>
      <c r="I13" s="865"/>
      <c r="J13" s="865"/>
      <c r="K13" s="865"/>
      <c r="L13" s="865"/>
      <c r="M13" s="866"/>
      <c r="N13" s="867" t="s">
        <v>917</v>
      </c>
      <c r="O13" s="868"/>
      <c r="P13" s="868"/>
      <c r="Q13" s="868"/>
      <c r="R13" s="868"/>
      <c r="S13" s="868"/>
      <c r="T13" s="868"/>
      <c r="U13" s="868"/>
      <c r="V13" s="869"/>
      <c r="W13" s="870" t="s">
        <v>918</v>
      </c>
      <c r="X13" s="871"/>
      <c r="Y13" s="871"/>
      <c r="Z13" s="871"/>
      <c r="AA13" s="871"/>
      <c r="AB13" s="871"/>
      <c r="AC13" s="871"/>
      <c r="AD13" s="871"/>
      <c r="AE13" s="871"/>
      <c r="AF13" s="871"/>
      <c r="AG13" s="296"/>
      <c r="AH13" s="296"/>
      <c r="AI13" s="296"/>
    </row>
    <row r="14" spans="1:35" ht="68.25" customHeight="1" x14ac:dyDescent="0.4">
      <c r="A14" s="260"/>
      <c r="B14" s="300"/>
      <c r="C14" s="297" t="s">
        <v>919</v>
      </c>
      <c r="D14" s="872" t="s">
        <v>920</v>
      </c>
      <c r="E14" s="873"/>
      <c r="F14" s="873"/>
      <c r="G14" s="873"/>
      <c r="H14" s="873"/>
      <c r="I14" s="873"/>
      <c r="J14" s="873"/>
      <c r="K14" s="873"/>
      <c r="L14" s="873"/>
      <c r="M14" s="874"/>
      <c r="N14" s="867" t="s">
        <v>917</v>
      </c>
      <c r="O14" s="868"/>
      <c r="P14" s="868"/>
      <c r="Q14" s="868"/>
      <c r="R14" s="868"/>
      <c r="S14" s="868"/>
      <c r="T14" s="868"/>
      <c r="U14" s="868"/>
      <c r="V14" s="869"/>
      <c r="W14" s="870" t="s">
        <v>921</v>
      </c>
      <c r="X14" s="871"/>
      <c r="Y14" s="871"/>
      <c r="Z14" s="871"/>
      <c r="AA14" s="871"/>
      <c r="AB14" s="871"/>
      <c r="AC14" s="871"/>
      <c r="AD14" s="871"/>
      <c r="AE14" s="871"/>
      <c r="AF14" s="871"/>
      <c r="AG14" s="260"/>
      <c r="AH14" s="260"/>
      <c r="AI14" s="260"/>
    </row>
    <row r="15" spans="1:35" ht="68.25" customHeight="1" x14ac:dyDescent="0.4">
      <c r="A15" s="260"/>
      <c r="B15" s="300"/>
      <c r="C15" s="297" t="s">
        <v>922</v>
      </c>
      <c r="D15" s="872" t="s">
        <v>923</v>
      </c>
      <c r="E15" s="873"/>
      <c r="F15" s="873"/>
      <c r="G15" s="873"/>
      <c r="H15" s="873"/>
      <c r="I15" s="873"/>
      <c r="J15" s="873"/>
      <c r="K15" s="873"/>
      <c r="L15" s="873"/>
      <c r="M15" s="874"/>
      <c r="N15" s="867" t="s">
        <v>917</v>
      </c>
      <c r="O15" s="868"/>
      <c r="P15" s="868"/>
      <c r="Q15" s="868"/>
      <c r="R15" s="868"/>
      <c r="S15" s="868"/>
      <c r="T15" s="868"/>
      <c r="U15" s="868"/>
      <c r="V15" s="869"/>
      <c r="W15" s="870" t="s">
        <v>924</v>
      </c>
      <c r="X15" s="871"/>
      <c r="Y15" s="871"/>
      <c r="Z15" s="871"/>
      <c r="AA15" s="871"/>
      <c r="AB15" s="871"/>
      <c r="AC15" s="871"/>
      <c r="AD15" s="871"/>
      <c r="AE15" s="871"/>
      <c r="AF15" s="871"/>
      <c r="AG15" s="260"/>
      <c r="AH15" s="260"/>
      <c r="AI15" s="260"/>
    </row>
    <row r="16" spans="1:35" ht="68.25" customHeight="1" x14ac:dyDescent="0.4">
      <c r="A16" s="260"/>
      <c r="B16" s="301"/>
      <c r="C16" s="297" t="s">
        <v>925</v>
      </c>
      <c r="D16" s="872" t="s">
        <v>926</v>
      </c>
      <c r="E16" s="873"/>
      <c r="F16" s="873"/>
      <c r="G16" s="873"/>
      <c r="H16" s="873"/>
      <c r="I16" s="873"/>
      <c r="J16" s="873"/>
      <c r="K16" s="873"/>
      <c r="L16" s="873"/>
      <c r="M16" s="874"/>
      <c r="N16" s="867" t="s">
        <v>917</v>
      </c>
      <c r="O16" s="868"/>
      <c r="P16" s="868"/>
      <c r="Q16" s="868"/>
      <c r="R16" s="868"/>
      <c r="S16" s="868"/>
      <c r="T16" s="868"/>
      <c r="U16" s="868"/>
      <c r="V16" s="869"/>
      <c r="W16" s="870" t="s">
        <v>927</v>
      </c>
      <c r="X16" s="871"/>
      <c r="Y16" s="871"/>
      <c r="Z16" s="871"/>
      <c r="AA16" s="871"/>
      <c r="AB16" s="871"/>
      <c r="AC16" s="871"/>
      <c r="AD16" s="871"/>
      <c r="AE16" s="871"/>
      <c r="AF16" s="871"/>
      <c r="AG16" s="260"/>
      <c r="AH16" s="260"/>
      <c r="AI16" s="260"/>
    </row>
    <row r="17" spans="1:35" ht="57" customHeight="1" x14ac:dyDescent="0.4">
      <c r="A17" s="260"/>
      <c r="B17" s="878" t="s">
        <v>929</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260"/>
      <c r="AH17" s="260"/>
      <c r="AI17" s="260"/>
    </row>
    <row r="18" spans="1:35" ht="42.75" customHeight="1" x14ac:dyDescent="0.4">
      <c r="A18" s="260"/>
      <c r="B18" s="302"/>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row>
    <row r="19" spans="1:35" ht="42.75" customHeight="1" x14ac:dyDescent="0.4">
      <c r="A19" s="303"/>
      <c r="B19" s="304"/>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row>
    <row r="20" spans="1:35" ht="42.75" customHeight="1" x14ac:dyDescent="0.4">
      <c r="A20" s="303"/>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row>
    <row r="21" spans="1:35" ht="42.75" customHeight="1" x14ac:dyDescent="0.4">
      <c r="A21" s="303"/>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row>
    <row r="22" spans="1:35" ht="42.75" customHeight="1" x14ac:dyDescent="0.4">
      <c r="A22" s="303"/>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row>
    <row r="23" spans="1:35" ht="42.75" customHeight="1" x14ac:dyDescent="0.4">
      <c r="A23" s="305"/>
      <c r="B23" s="260"/>
      <c r="C23" s="260"/>
      <c r="D23" s="260"/>
      <c r="E23" s="260"/>
      <c r="F23" s="260"/>
      <c r="G23" s="260"/>
      <c r="H23" s="260"/>
      <c r="I23" s="260"/>
      <c r="J23" s="260"/>
      <c r="K23" s="260"/>
      <c r="L23" s="260"/>
      <c r="M23" s="875"/>
      <c r="N23" s="875"/>
      <c r="O23" s="875"/>
      <c r="P23" s="875"/>
      <c r="Q23" s="875"/>
      <c r="R23" s="875"/>
      <c r="S23" s="875"/>
      <c r="T23" s="876"/>
      <c r="U23" s="876"/>
      <c r="V23" s="876"/>
      <c r="W23" s="876"/>
      <c r="X23" s="876"/>
      <c r="Y23" s="876"/>
      <c r="Z23" s="876"/>
      <c r="AA23" s="876"/>
      <c r="AB23" s="876"/>
      <c r="AC23" s="876"/>
      <c r="AD23" s="876"/>
      <c r="AE23" s="876"/>
      <c r="AF23" s="876"/>
      <c r="AG23" s="260"/>
      <c r="AH23" s="260"/>
      <c r="AI23" s="260"/>
    </row>
    <row r="24" spans="1:35" ht="42.75" customHeight="1" x14ac:dyDescent="0.4">
      <c r="A24" s="305"/>
      <c r="B24" s="260"/>
      <c r="C24" s="260"/>
      <c r="D24" s="260"/>
      <c r="E24" s="260"/>
      <c r="F24" s="260"/>
      <c r="G24" s="260"/>
      <c r="H24" s="260"/>
      <c r="I24" s="260"/>
      <c r="J24" s="260"/>
      <c r="K24" s="260"/>
      <c r="L24" s="260"/>
      <c r="M24" s="875"/>
      <c r="N24" s="875"/>
      <c r="O24" s="875"/>
      <c r="P24" s="875"/>
      <c r="Q24" s="875"/>
      <c r="R24" s="875"/>
      <c r="S24" s="875"/>
      <c r="T24" s="877"/>
      <c r="U24" s="877"/>
      <c r="V24" s="877"/>
      <c r="W24" s="877"/>
      <c r="X24" s="877"/>
      <c r="Y24" s="877"/>
      <c r="Z24" s="877"/>
      <c r="AA24" s="877"/>
      <c r="AB24" s="877"/>
      <c r="AC24" s="877"/>
      <c r="AD24" s="877"/>
      <c r="AE24" s="877"/>
      <c r="AF24" s="877"/>
      <c r="AG24" s="260"/>
      <c r="AH24" s="260"/>
      <c r="AI24" s="260"/>
    </row>
    <row r="25" spans="1:35" ht="42.75" customHeight="1" x14ac:dyDescent="0.4">
      <c r="A25" s="303"/>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row>
    <row r="26" spans="1:35" ht="42.75" customHeight="1" x14ac:dyDescent="0.4">
      <c r="A26" s="303"/>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row>
    <row r="27" spans="1:35" ht="42.75" customHeight="1" x14ac:dyDescent="0.4">
      <c r="A27" s="303"/>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row>
    <row r="28" spans="1:35" ht="11.45" customHeight="1" x14ac:dyDescent="0.4">
      <c r="A28" s="303"/>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row>
    <row r="29" spans="1:35" ht="11.45" customHeight="1" x14ac:dyDescent="0.4">
      <c r="A29" s="303"/>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row>
    <row r="30" spans="1:35" ht="11.45" customHeight="1" x14ac:dyDescent="0.4">
      <c r="A30" s="303"/>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row>
    <row r="31" spans="1:35" ht="11.45" customHeight="1" x14ac:dyDescent="0.4">
      <c r="A31" s="303"/>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row>
    <row r="32" spans="1:35" ht="11.45" customHeight="1" x14ac:dyDescent="0.4">
      <c r="A32" s="303"/>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row>
    <row r="33" spans="1:35" ht="14.45" customHeight="1" x14ac:dyDescent="0.4">
      <c r="A33" s="843"/>
      <c r="B33" s="844"/>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row>
    <row r="34" spans="1:35" ht="14.45" customHeight="1" x14ac:dyDescent="0.4">
      <c r="A34" s="843"/>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row>
    <row r="35" spans="1:35" x14ac:dyDescent="0.4">
      <c r="A35" s="303"/>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row>
  </sheetData>
  <mergeCells count="37">
    <mergeCell ref="A33:AI33"/>
    <mergeCell ref="A34:AI34"/>
    <mergeCell ref="D16:M16"/>
    <mergeCell ref="N16:V16"/>
    <mergeCell ref="W16:AF16"/>
    <mergeCell ref="M23:S23"/>
    <mergeCell ref="T23:AF23"/>
    <mergeCell ref="M24:S24"/>
    <mergeCell ref="T24:AF24"/>
    <mergeCell ref="B17:AF17"/>
    <mergeCell ref="D14:M14"/>
    <mergeCell ref="N14:V14"/>
    <mergeCell ref="W14:AF14"/>
    <mergeCell ref="D15:M15"/>
    <mergeCell ref="N15:V15"/>
    <mergeCell ref="W15:AF15"/>
    <mergeCell ref="C11:AF11"/>
    <mergeCell ref="C12:M12"/>
    <mergeCell ref="N12:V12"/>
    <mergeCell ref="W12:AF12"/>
    <mergeCell ref="D13:M13"/>
    <mergeCell ref="N13:V13"/>
    <mergeCell ref="W13:AF13"/>
    <mergeCell ref="C8:M8"/>
    <mergeCell ref="N8:AF8"/>
    <mergeCell ref="C9:M9"/>
    <mergeCell ref="N9:AF9"/>
    <mergeCell ref="C10:M10"/>
    <mergeCell ref="N10:AF10"/>
    <mergeCell ref="A1:AI1"/>
    <mergeCell ref="A3:AH3"/>
    <mergeCell ref="A4:AI4"/>
    <mergeCell ref="B6:B7"/>
    <mergeCell ref="C6:M6"/>
    <mergeCell ref="N6:AF6"/>
    <mergeCell ref="C7:M7"/>
    <mergeCell ref="N7:AF7"/>
  </mergeCells>
  <phoneticPr fontId="1"/>
  <pageMargins left="0.75" right="0.75" top="1" bottom="1" header="0.5" footer="0.5"/>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AI40"/>
  <sheetViews>
    <sheetView showGridLines="0" view="pageBreakPreview" zoomScale="136" zoomScaleNormal="100" zoomScaleSheetLayoutView="136" workbookViewId="0">
      <selection activeCell="AJ10" sqref="AJ10"/>
    </sheetView>
  </sheetViews>
  <sheetFormatPr defaultColWidth="9" defaultRowHeight="18.75" x14ac:dyDescent="0.4"/>
  <cols>
    <col min="1" max="34" width="2.375" style="262" customWidth="1"/>
    <col min="35" max="35" width="2.25" style="262" customWidth="1"/>
    <col min="36" max="16384" width="9" style="262"/>
  </cols>
  <sheetData>
    <row r="1" spans="1:35" x14ac:dyDescent="0.4">
      <c r="A1" s="879" t="s">
        <v>906</v>
      </c>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row>
    <row r="2" spans="1:35" x14ac:dyDescent="0.4">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row>
    <row r="3" spans="1:35" x14ac:dyDescent="0.4">
      <c r="A3" s="879" t="s">
        <v>560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row>
    <row r="4" spans="1:35" x14ac:dyDescent="0.4">
      <c r="A4" s="879" t="s">
        <v>559</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row>
    <row r="5" spans="1:35" x14ac:dyDescent="0.4">
      <c r="A5" s="26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row>
    <row r="6" spans="1:35" ht="18.75" customHeight="1" x14ac:dyDescent="0.4">
      <c r="A6" s="267"/>
      <c r="B6" s="881" t="s">
        <v>859</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266"/>
      <c r="AI6" s="266"/>
    </row>
    <row r="7" spans="1:35" x14ac:dyDescent="0.4">
      <c r="A7" s="263"/>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row>
    <row r="8" spans="1:35" x14ac:dyDescent="0.4">
      <c r="A8" s="263"/>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row>
    <row r="9" spans="1:35" x14ac:dyDescent="0.4">
      <c r="A9" s="263" t="s">
        <v>860</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row>
    <row r="10" spans="1:35" x14ac:dyDescent="0.4">
      <c r="A10" s="263" t="s">
        <v>861</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row>
    <row r="11" spans="1:35" x14ac:dyDescent="0.4">
      <c r="A11" s="263"/>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row>
    <row r="12" spans="1:35" x14ac:dyDescent="0.4">
      <c r="A12" s="882" t="s">
        <v>515</v>
      </c>
      <c r="B12" s="880"/>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row>
    <row r="13" spans="1:35" x14ac:dyDescent="0.4">
      <c r="A13" s="263"/>
      <c r="B13" s="268"/>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35" x14ac:dyDescent="0.4">
      <c r="A14" s="266"/>
      <c r="B14" s="263" t="s">
        <v>862</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5" spans="1:35" x14ac:dyDescent="0.4">
      <c r="A15" s="266"/>
      <c r="B15" s="263"/>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row>
    <row r="16" spans="1:35" x14ac:dyDescent="0.4">
      <c r="A16" s="266"/>
      <c r="B16" s="263"/>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row>
    <row r="17" spans="1:35" x14ac:dyDescent="0.4">
      <c r="A17" s="266"/>
      <c r="B17" s="263"/>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row>
    <row r="18" spans="1:35" x14ac:dyDescent="0.4">
      <c r="A18" s="266"/>
      <c r="B18" s="263"/>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1:35" x14ac:dyDescent="0.4">
      <c r="A19" s="266"/>
      <c r="B19" s="263"/>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row>
    <row r="20" spans="1:35" x14ac:dyDescent="0.4">
      <c r="A20" s="266"/>
      <c r="B20" s="263"/>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row>
    <row r="21" spans="1:35" x14ac:dyDescent="0.4">
      <c r="A21" s="266"/>
      <c r="B21" s="269"/>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row>
    <row r="22" spans="1:35" x14ac:dyDescent="0.4">
      <c r="A22" s="266"/>
      <c r="B22" s="263"/>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row>
    <row r="23" spans="1:35" x14ac:dyDescent="0.4">
      <c r="A23" s="263"/>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row>
    <row r="24" spans="1:35" x14ac:dyDescent="0.4">
      <c r="A24" s="263"/>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row>
    <row r="25" spans="1:35" x14ac:dyDescent="0.4">
      <c r="A25" s="263"/>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row>
    <row r="26" spans="1:35" x14ac:dyDescent="0.4">
      <c r="A26" s="263"/>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row>
    <row r="27" spans="1:35" x14ac:dyDescent="0.4">
      <c r="A27" s="264"/>
      <c r="B27" s="266"/>
      <c r="C27" s="266"/>
      <c r="D27" s="266"/>
      <c r="E27" s="266"/>
      <c r="F27" s="266"/>
      <c r="G27" s="266"/>
      <c r="H27" s="266"/>
      <c r="I27" s="266"/>
      <c r="J27" s="266"/>
      <c r="K27" s="266"/>
      <c r="L27" s="266"/>
      <c r="M27" s="883" t="str">
        <f>[4]別紙D!W27</f>
        <v>○○　　年　　月　　日　　　</v>
      </c>
      <c r="N27" s="883"/>
      <c r="O27" s="883"/>
      <c r="P27" s="883"/>
      <c r="Q27" s="883"/>
      <c r="R27" s="883"/>
      <c r="S27" s="883"/>
      <c r="T27" s="883"/>
      <c r="U27" s="883"/>
      <c r="V27" s="883"/>
      <c r="W27" s="266"/>
      <c r="X27" s="266"/>
      <c r="Y27" s="266"/>
      <c r="Z27" s="266"/>
      <c r="AA27" s="266"/>
      <c r="AB27" s="266"/>
      <c r="AC27" s="266"/>
      <c r="AD27" s="266"/>
      <c r="AE27" s="266"/>
      <c r="AF27" s="266"/>
      <c r="AG27" s="266"/>
      <c r="AH27" s="266"/>
      <c r="AI27" s="266"/>
    </row>
    <row r="28" spans="1:35" ht="21" customHeight="1" x14ac:dyDescent="0.4">
      <c r="A28" s="264"/>
      <c r="B28" s="266"/>
      <c r="C28" s="266"/>
      <c r="D28" s="266"/>
      <c r="E28" s="266"/>
      <c r="F28" s="266"/>
      <c r="G28" s="266"/>
      <c r="H28" s="266"/>
      <c r="I28" s="266"/>
      <c r="J28" s="266"/>
      <c r="K28" s="266"/>
      <c r="L28" s="266"/>
      <c r="M28" s="884" t="s">
        <v>575</v>
      </c>
      <c r="N28" s="884"/>
      <c r="O28" s="884"/>
      <c r="P28" s="884"/>
      <c r="Q28" s="884"/>
      <c r="R28" s="884"/>
      <c r="S28" s="884"/>
      <c r="T28" s="885"/>
      <c r="U28" s="885"/>
      <c r="V28" s="885"/>
      <c r="W28" s="885"/>
      <c r="X28" s="885"/>
      <c r="Y28" s="885"/>
      <c r="Z28" s="885"/>
      <c r="AA28" s="885"/>
      <c r="AB28" s="885"/>
      <c r="AC28" s="885"/>
      <c r="AD28" s="885"/>
      <c r="AE28" s="885"/>
      <c r="AF28" s="885"/>
      <c r="AG28" s="266"/>
      <c r="AH28" s="266"/>
      <c r="AI28" s="266"/>
    </row>
    <row r="29" spans="1:35" ht="21" customHeight="1" x14ac:dyDescent="0.4">
      <c r="A29" s="264"/>
      <c r="B29" s="266"/>
      <c r="C29" s="266"/>
      <c r="D29" s="266"/>
      <c r="E29" s="266"/>
      <c r="F29" s="266"/>
      <c r="G29" s="266"/>
      <c r="H29" s="266"/>
      <c r="I29" s="266"/>
      <c r="J29" s="266"/>
      <c r="K29" s="266"/>
      <c r="L29" s="266"/>
      <c r="M29" s="886" t="s">
        <v>576</v>
      </c>
      <c r="N29" s="886"/>
      <c r="O29" s="886"/>
      <c r="P29" s="886"/>
      <c r="Q29" s="886"/>
      <c r="R29" s="886"/>
      <c r="S29" s="886"/>
      <c r="T29" s="887"/>
      <c r="U29" s="887"/>
      <c r="V29" s="887"/>
      <c r="W29" s="887"/>
      <c r="X29" s="887"/>
      <c r="Y29" s="887"/>
      <c r="Z29" s="887"/>
      <c r="AA29" s="887"/>
      <c r="AB29" s="887"/>
      <c r="AC29" s="887"/>
      <c r="AD29" s="887"/>
      <c r="AE29" s="887"/>
      <c r="AF29" s="887"/>
      <c r="AG29" s="266"/>
      <c r="AH29" s="266"/>
      <c r="AI29" s="266"/>
    </row>
    <row r="30" spans="1:35" ht="11.45" customHeight="1" x14ac:dyDescent="0.4">
      <c r="A30" s="263"/>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row>
    <row r="31" spans="1:35" ht="11.45" customHeight="1" x14ac:dyDescent="0.4">
      <c r="A31" s="263"/>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row>
    <row r="32" spans="1:35" ht="11.45" customHeight="1" x14ac:dyDescent="0.4">
      <c r="A32" s="263"/>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row>
    <row r="33" spans="1:35" ht="11.45" customHeight="1" x14ac:dyDescent="0.4">
      <c r="A33" s="263"/>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row>
    <row r="34" spans="1:35" ht="11.45" customHeight="1" x14ac:dyDescent="0.4">
      <c r="A34" s="263"/>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row>
    <row r="35" spans="1:35" ht="11.45" customHeight="1" x14ac:dyDescent="0.4">
      <c r="A35" s="263"/>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row>
    <row r="36" spans="1:35" ht="11.45" customHeight="1" x14ac:dyDescent="0.4">
      <c r="A36" s="263"/>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row>
    <row r="37" spans="1:35" ht="11.45" customHeight="1" x14ac:dyDescent="0.4">
      <c r="A37" s="263"/>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row>
    <row r="38" spans="1:35" ht="14.45" customHeight="1" x14ac:dyDescent="0.4">
      <c r="A38" s="879" t="s">
        <v>561</v>
      </c>
      <c r="B38" s="880"/>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row>
    <row r="39" spans="1:35" ht="14.45" customHeight="1" x14ac:dyDescent="0.4">
      <c r="A39" s="879" t="s">
        <v>577</v>
      </c>
      <c r="B39" s="880"/>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row>
    <row r="40" spans="1:35" x14ac:dyDescent="0.4">
      <c r="A40" s="263"/>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row>
  </sheetData>
  <mergeCells count="12">
    <mergeCell ref="A39:AI39"/>
    <mergeCell ref="A1:AI1"/>
    <mergeCell ref="A3:AI3"/>
    <mergeCell ref="A4:AI4"/>
    <mergeCell ref="B6:AG6"/>
    <mergeCell ref="A12:AI12"/>
    <mergeCell ref="M27:V27"/>
    <mergeCell ref="M28:S28"/>
    <mergeCell ref="T28:AF28"/>
    <mergeCell ref="M29:S29"/>
    <mergeCell ref="T29:AF29"/>
    <mergeCell ref="A38:AI38"/>
  </mergeCells>
  <phoneticPr fontId="1"/>
  <conditionalFormatting sqref="M27:V27">
    <cfRule type="containsBlanks" dxfId="3" priority="2">
      <formula>LEN(TRIM(M27))=0</formula>
    </cfRule>
  </conditionalFormatting>
  <conditionalFormatting sqref="M27:V27">
    <cfRule type="containsBlanks" dxfId="2" priority="1">
      <formula>LEN(TRIM(M27))=0</formula>
    </cfRule>
  </conditionalFormatting>
  <pageMargins left="0.75" right="0.75" top="1" bottom="1" header="0.5" footer="0.5"/>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pageSetUpPr fitToPage="1"/>
  </sheetPr>
  <dimension ref="A1:M67"/>
  <sheetViews>
    <sheetView view="pageBreakPreview" zoomScaleNormal="100" zoomScaleSheetLayoutView="100" workbookViewId="0"/>
  </sheetViews>
  <sheetFormatPr defaultColWidth="8.125" defaultRowHeight="12" outlineLevelRow="1" x14ac:dyDescent="0.4"/>
  <cols>
    <col min="1" max="1" width="3" style="138" customWidth="1"/>
    <col min="2" max="2" width="5.75" style="138" customWidth="1"/>
    <col min="3" max="3" width="19.625" style="138" customWidth="1"/>
    <col min="4" max="4" width="17.875" style="138" customWidth="1"/>
    <col min="5" max="5" width="17.25" style="138" customWidth="1"/>
    <col min="6" max="6" width="42.125" style="138" customWidth="1"/>
    <col min="7" max="7" width="4.25" style="138" customWidth="1"/>
    <col min="8" max="16384" width="8.125" style="138"/>
  </cols>
  <sheetData>
    <row r="1" spans="1:13" x14ac:dyDescent="0.4">
      <c r="A1" s="138" t="s">
        <v>677</v>
      </c>
    </row>
    <row r="2" spans="1:13" ht="36.75" customHeight="1" x14ac:dyDescent="0.4">
      <c r="A2" s="889" t="s">
        <v>676</v>
      </c>
      <c r="B2" s="889"/>
      <c r="C2" s="889"/>
      <c r="D2" s="889"/>
      <c r="E2" s="889"/>
      <c r="F2" s="889"/>
      <c r="G2" s="143"/>
      <c r="H2" s="143"/>
      <c r="I2" s="143"/>
      <c r="J2" s="143"/>
      <c r="K2" s="143"/>
      <c r="L2" s="143"/>
      <c r="M2" s="143"/>
    </row>
    <row r="3" spans="1:13" ht="15.75" customHeight="1" x14ac:dyDescent="0.4">
      <c r="B3" s="142" t="s">
        <v>672</v>
      </c>
      <c r="C3" s="141" t="s">
        <v>671</v>
      </c>
      <c r="D3" s="141" t="s">
        <v>670</v>
      </c>
      <c r="E3" s="141" t="s">
        <v>669</v>
      </c>
      <c r="F3" s="141" t="s">
        <v>668</v>
      </c>
    </row>
    <row r="4" spans="1:13" ht="15.75" customHeight="1" x14ac:dyDescent="0.4">
      <c r="B4" s="140">
        <v>1</v>
      </c>
      <c r="C4" s="139" t="str">
        <f>'別紙B-1　総括表'!D27</f>
        <v/>
      </c>
      <c r="D4" s="139" t="s">
        <v>678</v>
      </c>
      <c r="E4" s="139" t="s">
        <v>675</v>
      </c>
      <c r="F4" s="139" t="s">
        <v>674</v>
      </c>
    </row>
    <row r="5" spans="1:13" ht="15.75" customHeight="1" x14ac:dyDescent="0.4">
      <c r="B5" s="140">
        <v>2</v>
      </c>
      <c r="C5" s="139" t="str">
        <f>'別紙B-1　総括表'!D28</f>
        <v/>
      </c>
      <c r="D5" s="139"/>
      <c r="E5" s="139"/>
      <c r="F5" s="139"/>
    </row>
    <row r="6" spans="1:13" ht="15.75" customHeight="1" x14ac:dyDescent="0.4">
      <c r="B6" s="140">
        <v>3</v>
      </c>
      <c r="C6" s="139" t="str">
        <f>'別紙B-1　総括表'!D29</f>
        <v/>
      </c>
      <c r="D6" s="139"/>
      <c r="E6" s="139"/>
      <c r="F6" s="139"/>
    </row>
    <row r="7" spans="1:13" ht="15.75" hidden="1" customHeight="1" x14ac:dyDescent="0.4">
      <c r="B7" s="140">
        <v>4</v>
      </c>
      <c r="C7" s="139" t="str">
        <f>'別紙B-1　総括表'!D30</f>
        <v/>
      </c>
      <c r="D7" s="139"/>
      <c r="E7" s="139"/>
      <c r="F7" s="139"/>
    </row>
    <row r="8" spans="1:13" ht="15.75" hidden="1" customHeight="1" x14ac:dyDescent="0.4">
      <c r="B8" s="140">
        <v>5</v>
      </c>
      <c r="C8" s="139" t="str">
        <f>'別紙B-1　総括表'!D31</f>
        <v/>
      </c>
      <c r="D8" s="139"/>
      <c r="E8" s="139"/>
      <c r="F8" s="139"/>
    </row>
    <row r="9" spans="1:13" ht="15.75" hidden="1" customHeight="1" x14ac:dyDescent="0.4">
      <c r="B9" s="140">
        <v>6</v>
      </c>
      <c r="C9" s="139" t="str">
        <f>'別紙B-1　総括表'!D32</f>
        <v/>
      </c>
      <c r="D9" s="139"/>
      <c r="E9" s="139"/>
      <c r="F9" s="139"/>
    </row>
    <row r="10" spans="1:13" ht="15.75" hidden="1" customHeight="1" x14ac:dyDescent="0.4">
      <c r="B10" s="140">
        <v>7</v>
      </c>
      <c r="C10" s="139" t="str">
        <f>'別紙B-1　総括表'!D33</f>
        <v/>
      </c>
      <c r="D10" s="139"/>
      <c r="E10" s="139"/>
      <c r="F10" s="139"/>
    </row>
    <row r="11" spans="1:13" ht="15.75" hidden="1" customHeight="1" x14ac:dyDescent="0.4">
      <c r="B11" s="140">
        <v>8</v>
      </c>
      <c r="C11" s="139" t="str">
        <f>'別紙B-1　総括表'!D34</f>
        <v/>
      </c>
      <c r="D11" s="139"/>
      <c r="E11" s="139"/>
      <c r="F11" s="139"/>
    </row>
    <row r="12" spans="1:13" ht="15.75" hidden="1" customHeight="1" x14ac:dyDescent="0.4">
      <c r="B12" s="140">
        <v>9</v>
      </c>
      <c r="C12" s="139" t="str">
        <f>'別紙B-1　総括表'!D35</f>
        <v/>
      </c>
      <c r="D12" s="139"/>
      <c r="E12" s="139"/>
      <c r="F12" s="139"/>
    </row>
    <row r="13" spans="1:13" ht="15.75" hidden="1" customHeight="1" x14ac:dyDescent="0.4">
      <c r="B13" s="140">
        <v>10</v>
      </c>
      <c r="C13" s="139" t="str">
        <f>'別紙B-1　総括表'!D36</f>
        <v/>
      </c>
      <c r="D13" s="139"/>
      <c r="E13" s="139"/>
      <c r="F13" s="139"/>
    </row>
    <row r="15" spans="1:13" ht="409.6" customHeight="1" x14ac:dyDescent="0.4">
      <c r="B15" s="888" t="s">
        <v>673</v>
      </c>
      <c r="C15" s="888"/>
      <c r="D15" s="888"/>
      <c r="E15" s="888"/>
      <c r="F15" s="888"/>
    </row>
    <row r="17" spans="2:6" ht="15.75" customHeight="1" x14ac:dyDescent="0.4">
      <c r="B17" s="142" t="s">
        <v>672</v>
      </c>
      <c r="C17" s="141" t="s">
        <v>671</v>
      </c>
      <c r="D17" s="141" t="s">
        <v>670</v>
      </c>
      <c r="E17" s="141" t="s">
        <v>669</v>
      </c>
      <c r="F17" s="141" t="s">
        <v>668</v>
      </c>
    </row>
    <row r="18" spans="2:6" ht="15.75" customHeight="1" x14ac:dyDescent="0.4">
      <c r="B18" s="140">
        <v>1</v>
      </c>
      <c r="C18" s="139" t="str">
        <f>VLOOKUP($B$18,$B$3:$F$13,2,FALSE)</f>
        <v/>
      </c>
      <c r="D18" s="139" t="str">
        <f>VLOOKUP($B$18,$B$3:$F$13,3,FALSE)</f>
        <v>○○</v>
      </c>
      <c r="E18" s="139" t="str">
        <f>VLOOKUP($B$18,$B$3:$F$13,4,FALSE)</f>
        <v>○○㎡</v>
      </c>
      <c r="F18" s="139" t="str">
        <f>VLOOKUP($B$18,$B$3:$F$13,5,FALSE)</f>
        <v>○○市○○町大字○○○○番地</v>
      </c>
    </row>
    <row r="19" spans="2:6" ht="10.5" customHeight="1" x14ac:dyDescent="0.4"/>
    <row r="20" spans="2:6" ht="376.9" customHeight="1" x14ac:dyDescent="0.4">
      <c r="B20" s="888" t="s">
        <v>667</v>
      </c>
      <c r="C20" s="888"/>
      <c r="D20" s="888"/>
      <c r="E20" s="888"/>
      <c r="F20" s="888"/>
    </row>
    <row r="22" spans="2:6" ht="15.75" customHeight="1" x14ac:dyDescent="0.4">
      <c r="B22" s="142" t="s">
        <v>672</v>
      </c>
      <c r="C22" s="141" t="s">
        <v>671</v>
      </c>
      <c r="D22" s="141" t="s">
        <v>670</v>
      </c>
      <c r="E22" s="141" t="s">
        <v>669</v>
      </c>
      <c r="F22" s="141" t="s">
        <v>668</v>
      </c>
    </row>
    <row r="23" spans="2:6" ht="15.75" customHeight="1" x14ac:dyDescent="0.4">
      <c r="B23" s="140">
        <v>2</v>
      </c>
      <c r="C23" s="139" t="str">
        <f>VLOOKUP($B$23,$B$3:$F$13,2,FALSE)</f>
        <v/>
      </c>
      <c r="D23" s="139">
        <f>VLOOKUP($B$23,$B$3:$F$13,3,FALSE)</f>
        <v>0</v>
      </c>
      <c r="E23" s="139">
        <f>VLOOKUP($B$23,$B$3:$F$13,4,FALSE)</f>
        <v>0</v>
      </c>
      <c r="F23" s="139">
        <f>VLOOKUP($B$23,$B$3:$F$13,5,FALSE)</f>
        <v>0</v>
      </c>
    </row>
    <row r="24" spans="2:6" ht="18" customHeight="1" x14ac:dyDescent="0.4"/>
    <row r="25" spans="2:6" ht="385.15" customHeight="1" x14ac:dyDescent="0.4">
      <c r="B25" s="888" t="s">
        <v>667</v>
      </c>
      <c r="C25" s="888"/>
      <c r="D25" s="888"/>
      <c r="E25" s="888"/>
      <c r="F25" s="888"/>
    </row>
    <row r="27" spans="2:6" ht="15.75" customHeight="1" x14ac:dyDescent="0.4">
      <c r="B27" s="142" t="s">
        <v>672</v>
      </c>
      <c r="C27" s="141" t="s">
        <v>671</v>
      </c>
      <c r="D27" s="141" t="s">
        <v>670</v>
      </c>
      <c r="E27" s="141" t="s">
        <v>669</v>
      </c>
      <c r="F27" s="141" t="s">
        <v>668</v>
      </c>
    </row>
    <row r="28" spans="2:6" ht="15.75" customHeight="1" x14ac:dyDescent="0.4">
      <c r="B28" s="140">
        <v>3</v>
      </c>
      <c r="C28" s="139" t="str">
        <f>VLOOKUP($B$28,$B$3:$F$13,2,FALSE)</f>
        <v/>
      </c>
      <c r="D28" s="139">
        <f>VLOOKUP($B$28,$B$3:$F$13,3,FALSE)</f>
        <v>0</v>
      </c>
      <c r="E28" s="139">
        <f>VLOOKUP($B$28,$B$3:$F$13,4,FALSE)</f>
        <v>0</v>
      </c>
      <c r="F28" s="139">
        <f>VLOOKUP($B$28,$B$3:$F$13,5,FALSE)</f>
        <v>0</v>
      </c>
    </row>
    <row r="29" spans="2:6" ht="18" customHeight="1" x14ac:dyDescent="0.4"/>
    <row r="30" spans="2:6" ht="385.5" customHeight="1" x14ac:dyDescent="0.4">
      <c r="B30" s="888" t="s">
        <v>667</v>
      </c>
      <c r="C30" s="888"/>
      <c r="D30" s="888"/>
      <c r="E30" s="888"/>
      <c r="F30" s="888"/>
    </row>
    <row r="32" spans="2:6" ht="15.75" hidden="1" customHeight="1" outlineLevel="1" x14ac:dyDescent="0.4">
      <c r="B32" s="142" t="s">
        <v>672</v>
      </c>
      <c r="C32" s="141" t="s">
        <v>671</v>
      </c>
      <c r="D32" s="141" t="s">
        <v>670</v>
      </c>
      <c r="E32" s="141" t="s">
        <v>669</v>
      </c>
      <c r="F32" s="141" t="s">
        <v>668</v>
      </c>
    </row>
    <row r="33" spans="2:6" ht="15.75" hidden="1" customHeight="1" outlineLevel="1" x14ac:dyDescent="0.4">
      <c r="B33" s="140">
        <v>4</v>
      </c>
      <c r="C33" s="139" t="str">
        <f>VLOOKUP($B$33,$B$3:$F$13,2,FALSE)</f>
        <v/>
      </c>
      <c r="D33" s="139">
        <f>VLOOKUP(B33,$B$3:$F$13,3,FALSE)</f>
        <v>0</v>
      </c>
      <c r="E33" s="139">
        <f>VLOOKUP($B$33,$B$3:$F$13,4,FALSE)</f>
        <v>0</v>
      </c>
      <c r="F33" s="139">
        <f>VLOOKUP($B$33,$B$3:$F$13,5,FALSE)</f>
        <v>0</v>
      </c>
    </row>
    <row r="34" spans="2:6" ht="18" hidden="1" customHeight="1" outlineLevel="1" x14ac:dyDescent="0.4"/>
    <row r="35" spans="2:6" ht="385.5" hidden="1" customHeight="1" outlineLevel="1" x14ac:dyDescent="0.4">
      <c r="B35" s="888" t="s">
        <v>667</v>
      </c>
      <c r="C35" s="888"/>
      <c r="D35" s="888"/>
      <c r="E35" s="888"/>
      <c r="F35" s="888"/>
    </row>
    <row r="36" spans="2:6" hidden="1" outlineLevel="1" x14ac:dyDescent="0.4"/>
    <row r="37" spans="2:6" ht="15.75" hidden="1" customHeight="1" outlineLevel="1" x14ac:dyDescent="0.4">
      <c r="B37" s="142" t="s">
        <v>672</v>
      </c>
      <c r="C37" s="141" t="s">
        <v>671</v>
      </c>
      <c r="D37" s="141" t="s">
        <v>670</v>
      </c>
      <c r="E37" s="141" t="s">
        <v>669</v>
      </c>
      <c r="F37" s="141" t="s">
        <v>668</v>
      </c>
    </row>
    <row r="38" spans="2:6" ht="15.75" hidden="1" customHeight="1" outlineLevel="1" x14ac:dyDescent="0.4">
      <c r="B38" s="140">
        <v>5</v>
      </c>
      <c r="C38" s="139" t="str">
        <f>VLOOKUP($B$38,$B$3:$F$13,2,FALSE)</f>
        <v/>
      </c>
      <c r="D38" s="139">
        <f>VLOOKUP($B$38,$B$3:$F$13,3,FALSE)</f>
        <v>0</v>
      </c>
      <c r="E38" s="139">
        <f>VLOOKUP($B$38,$B$3:$F$13,4,FALSE)</f>
        <v>0</v>
      </c>
      <c r="F38" s="139">
        <f>VLOOKUP($B$38,$B$3:$F$13,5,FALSE)</f>
        <v>0</v>
      </c>
    </row>
    <row r="39" spans="2:6" ht="18" hidden="1" customHeight="1" outlineLevel="1" x14ac:dyDescent="0.4"/>
    <row r="40" spans="2:6" ht="385.5" hidden="1" customHeight="1" outlineLevel="1" x14ac:dyDescent="0.4">
      <c r="B40" s="888" t="s">
        <v>667</v>
      </c>
      <c r="C40" s="888"/>
      <c r="D40" s="888"/>
      <c r="E40" s="888"/>
      <c r="F40" s="888"/>
    </row>
    <row r="41" spans="2:6" hidden="1" outlineLevel="1" x14ac:dyDescent="0.4"/>
    <row r="42" spans="2:6" ht="15.75" hidden="1" customHeight="1" outlineLevel="1" x14ac:dyDescent="0.4">
      <c r="B42" s="142" t="s">
        <v>672</v>
      </c>
      <c r="C42" s="141" t="s">
        <v>671</v>
      </c>
      <c r="D42" s="141" t="s">
        <v>670</v>
      </c>
      <c r="E42" s="141" t="s">
        <v>669</v>
      </c>
      <c r="F42" s="141" t="s">
        <v>668</v>
      </c>
    </row>
    <row r="43" spans="2:6" ht="15.75" hidden="1" customHeight="1" outlineLevel="1" x14ac:dyDescent="0.4">
      <c r="B43" s="140">
        <v>6</v>
      </c>
      <c r="C43" s="139" t="str">
        <f>VLOOKUP($B$43,$B$3:$F$13,2,FALSE)</f>
        <v/>
      </c>
      <c r="D43" s="139">
        <f>VLOOKUP($B$43,$B$3:$F$13,3,FALSE)</f>
        <v>0</v>
      </c>
      <c r="E43" s="139">
        <f>VLOOKUP($B$43,$B$3:$F$13,4,FALSE)</f>
        <v>0</v>
      </c>
      <c r="F43" s="139">
        <f>VLOOKUP($B$43,$B$3:$F$13,5,FALSE)</f>
        <v>0</v>
      </c>
    </row>
    <row r="44" spans="2:6" ht="18" hidden="1" customHeight="1" outlineLevel="1" x14ac:dyDescent="0.4"/>
    <row r="45" spans="2:6" ht="385.5" hidden="1" customHeight="1" outlineLevel="1" x14ac:dyDescent="0.4">
      <c r="B45" s="888" t="s">
        <v>667</v>
      </c>
      <c r="C45" s="888"/>
      <c r="D45" s="888"/>
      <c r="E45" s="888"/>
      <c r="F45" s="888"/>
    </row>
    <row r="46" spans="2:6" hidden="1" outlineLevel="1" x14ac:dyDescent="0.4"/>
    <row r="47" spans="2:6" ht="15.75" hidden="1" customHeight="1" outlineLevel="1" x14ac:dyDescent="0.4">
      <c r="B47" s="142" t="s">
        <v>672</v>
      </c>
      <c r="C47" s="141" t="s">
        <v>671</v>
      </c>
      <c r="D47" s="141" t="s">
        <v>670</v>
      </c>
      <c r="E47" s="141" t="s">
        <v>669</v>
      </c>
      <c r="F47" s="141" t="s">
        <v>668</v>
      </c>
    </row>
    <row r="48" spans="2:6" ht="15.75" hidden="1" customHeight="1" outlineLevel="1" x14ac:dyDescent="0.4">
      <c r="B48" s="140">
        <v>7</v>
      </c>
      <c r="C48" s="139" t="str">
        <f>VLOOKUP($B$48,$B$3:$F$13,2,FALSE)</f>
        <v/>
      </c>
      <c r="D48" s="139">
        <f>VLOOKUP($B$48,$B$3:$F$13,3,FALSE)</f>
        <v>0</v>
      </c>
      <c r="E48" s="139">
        <f>VLOOKUP($B$48,$B$3:$F$13,4,FALSE)</f>
        <v>0</v>
      </c>
      <c r="F48" s="139">
        <f>VLOOKUP($B$48,$B$3:$F$13,5,FALSE)</f>
        <v>0</v>
      </c>
    </row>
    <row r="49" spans="2:6" ht="18" hidden="1" customHeight="1" outlineLevel="1" x14ac:dyDescent="0.4"/>
    <row r="50" spans="2:6" ht="385.5" hidden="1" customHeight="1" outlineLevel="1" x14ac:dyDescent="0.4">
      <c r="B50" s="888" t="s">
        <v>667</v>
      </c>
      <c r="C50" s="888"/>
      <c r="D50" s="888"/>
      <c r="E50" s="888"/>
      <c r="F50" s="888"/>
    </row>
    <row r="51" spans="2:6" hidden="1" outlineLevel="1" x14ac:dyDescent="0.4"/>
    <row r="52" spans="2:6" ht="15.75" hidden="1" customHeight="1" outlineLevel="1" x14ac:dyDescent="0.4">
      <c r="B52" s="142" t="s">
        <v>672</v>
      </c>
      <c r="C52" s="141" t="s">
        <v>671</v>
      </c>
      <c r="D52" s="141" t="s">
        <v>670</v>
      </c>
      <c r="E52" s="141" t="s">
        <v>669</v>
      </c>
      <c r="F52" s="141" t="s">
        <v>668</v>
      </c>
    </row>
    <row r="53" spans="2:6" ht="15.75" hidden="1" customHeight="1" outlineLevel="1" x14ac:dyDescent="0.4">
      <c r="B53" s="140">
        <v>8</v>
      </c>
      <c r="C53" s="139" t="str">
        <f>VLOOKUP($B$53,$B$3:$F$13,2,FALSE)</f>
        <v/>
      </c>
      <c r="D53" s="139">
        <f>VLOOKUP($B$53,$B$3:$F$13,3,FALSE)</f>
        <v>0</v>
      </c>
      <c r="E53" s="139">
        <f>VLOOKUP($B$53,$B$3:$F$13,4,FALSE)</f>
        <v>0</v>
      </c>
      <c r="F53" s="139">
        <f>VLOOKUP($B$53,$B$3:$F$13,5,FALSE)</f>
        <v>0</v>
      </c>
    </row>
    <row r="54" spans="2:6" ht="18" hidden="1" customHeight="1" outlineLevel="1" x14ac:dyDescent="0.4"/>
    <row r="55" spans="2:6" ht="385.5" hidden="1" customHeight="1" outlineLevel="1" x14ac:dyDescent="0.4">
      <c r="B55" s="888" t="s">
        <v>667</v>
      </c>
      <c r="C55" s="888"/>
      <c r="D55" s="888"/>
      <c r="E55" s="888"/>
      <c r="F55" s="888"/>
    </row>
    <row r="56" spans="2:6" hidden="1" outlineLevel="1" x14ac:dyDescent="0.4"/>
    <row r="57" spans="2:6" ht="15.75" hidden="1" customHeight="1" outlineLevel="1" x14ac:dyDescent="0.4">
      <c r="B57" s="142" t="s">
        <v>672</v>
      </c>
      <c r="C57" s="141" t="s">
        <v>671</v>
      </c>
      <c r="D57" s="141" t="s">
        <v>670</v>
      </c>
      <c r="E57" s="141" t="s">
        <v>669</v>
      </c>
      <c r="F57" s="141" t="s">
        <v>668</v>
      </c>
    </row>
    <row r="58" spans="2:6" ht="15.75" hidden="1" customHeight="1" outlineLevel="1" x14ac:dyDescent="0.4">
      <c r="B58" s="140">
        <v>9</v>
      </c>
      <c r="C58" s="139" t="str">
        <f>VLOOKUP($B$58,$B$3:$F$13,2,FALSE)</f>
        <v/>
      </c>
      <c r="D58" s="139">
        <f>VLOOKUP($B$58,$B$3:$F$13,3,FALSE)</f>
        <v>0</v>
      </c>
      <c r="E58" s="139">
        <f>VLOOKUP($B$58,$B$3:$F$13,4,FALSE)</f>
        <v>0</v>
      </c>
      <c r="F58" s="139">
        <f>VLOOKUP($B$58,$B$3:$F$13,5,FALSE)</f>
        <v>0</v>
      </c>
    </row>
    <row r="59" spans="2:6" ht="18" hidden="1" customHeight="1" outlineLevel="1" x14ac:dyDescent="0.4"/>
    <row r="60" spans="2:6" ht="385.5" hidden="1" customHeight="1" outlineLevel="1" x14ac:dyDescent="0.4">
      <c r="B60" s="888" t="s">
        <v>667</v>
      </c>
      <c r="C60" s="888"/>
      <c r="D60" s="888"/>
      <c r="E60" s="888"/>
      <c r="F60" s="888"/>
    </row>
    <row r="61" spans="2:6" hidden="1" outlineLevel="1" x14ac:dyDescent="0.4"/>
    <row r="62" spans="2:6" ht="15.75" hidden="1" customHeight="1" outlineLevel="1" x14ac:dyDescent="0.4">
      <c r="B62" s="142" t="s">
        <v>672</v>
      </c>
      <c r="C62" s="141" t="s">
        <v>671</v>
      </c>
      <c r="D62" s="141" t="s">
        <v>670</v>
      </c>
      <c r="E62" s="141" t="s">
        <v>669</v>
      </c>
      <c r="F62" s="141" t="s">
        <v>668</v>
      </c>
    </row>
    <row r="63" spans="2:6" ht="15.75" hidden="1" customHeight="1" outlineLevel="1" x14ac:dyDescent="0.4">
      <c r="B63" s="140">
        <v>10</v>
      </c>
      <c r="C63" s="139" t="str">
        <f>VLOOKUP($B$63,$B$3:$F$13,2,FALSE)</f>
        <v/>
      </c>
      <c r="D63" s="139">
        <f>VLOOKUP($B$63,$B$3:$F$13,3,FALSE)</f>
        <v>0</v>
      </c>
      <c r="E63" s="139">
        <f>VLOOKUP($B$63,$B$3:$F$13,4,FALSE)</f>
        <v>0</v>
      </c>
      <c r="F63" s="139">
        <f>VLOOKUP($B$63,$B$3:$F$13,5,FALSE)</f>
        <v>0</v>
      </c>
    </row>
    <row r="64" spans="2:6" ht="18" hidden="1" customHeight="1" outlineLevel="1" x14ac:dyDescent="0.4"/>
    <row r="65" spans="2:6" ht="385.5" hidden="1" customHeight="1" outlineLevel="1" x14ac:dyDescent="0.4">
      <c r="B65" s="888" t="s">
        <v>667</v>
      </c>
      <c r="C65" s="888"/>
      <c r="D65" s="888"/>
      <c r="E65" s="888"/>
      <c r="F65" s="888"/>
    </row>
    <row r="66" spans="2:6" hidden="1" outlineLevel="1" x14ac:dyDescent="0.4"/>
    <row r="67" spans="2:6" collapsed="1" x14ac:dyDescent="0.4"/>
  </sheetData>
  <mergeCells count="12">
    <mergeCell ref="B65:F65"/>
    <mergeCell ref="B60:F60"/>
    <mergeCell ref="B55:F55"/>
    <mergeCell ref="B50:F50"/>
    <mergeCell ref="B45:F45"/>
    <mergeCell ref="B40:F40"/>
    <mergeCell ref="B35:F35"/>
    <mergeCell ref="A2:F2"/>
    <mergeCell ref="B15:F15"/>
    <mergeCell ref="B20:F20"/>
    <mergeCell ref="B25:F25"/>
    <mergeCell ref="B30:F30"/>
  </mergeCells>
  <phoneticPr fontId="1"/>
  <conditionalFormatting sqref="D4:F13">
    <cfRule type="containsBlanks" dxfId="1" priority="1">
      <formula>LEN(TRIM(D4))=0</formula>
    </cfRule>
  </conditionalFormatting>
  <dataValidations count="4">
    <dataValidation allowBlank="1" showInputMessage="1" showErrorMessage="1" prompt="これだけで施設等の場所へたどり着ける程度の地図" sqref="B15:F15"/>
    <dataValidation allowBlank="1" showInputMessage="1" showErrorMessage="1" prompt="表の番号を入力すると右側は自動で入力されます。_x000a_" sqref="B18:B19"/>
    <dataValidation allowBlank="1" showInputMessage="1" showErrorMessage="1" prompt="表の番号を入力すると右側は自動で入力されます。" sqref="B23:B24 B28:B29 B63:B64 B58:B59 B53:B54 B48:B49 B43:B44 B38:B39 B33:B34"/>
    <dataValidation allowBlank="1" showErrorMessage="1" sqref="B4:F13"/>
  </dataValidations>
  <pageMargins left="0.7" right="0.7" top="0.75" bottom="0.75" header="0.3" footer="0.3"/>
  <pageSetup paperSize="9" scale="71" fitToHeight="0" orientation="portrait" r:id="rId1"/>
  <rowBreaks count="5" manualBreakCount="5">
    <brk id="21" max="6" man="1"/>
    <brk id="31" max="6" man="1"/>
    <brk id="41" max="6" man="1"/>
    <brk id="50" max="6" man="1"/>
    <brk id="6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D43"/>
  <sheetViews>
    <sheetView showGridLines="0" workbookViewId="0">
      <selection sqref="A1:D1"/>
    </sheetView>
  </sheetViews>
  <sheetFormatPr defaultColWidth="8.75" defaultRowHeight="18.75" x14ac:dyDescent="0.4"/>
  <cols>
    <col min="1" max="1" width="12.25" style="100" customWidth="1"/>
    <col min="2" max="2" width="18.75" style="100" customWidth="1"/>
    <col min="3" max="3" width="13" style="100" customWidth="1"/>
    <col min="4" max="4" width="34.25" style="100" customWidth="1"/>
    <col min="5" max="16384" width="8.75" style="100"/>
  </cols>
  <sheetData>
    <row r="1" spans="1:4" x14ac:dyDescent="0.4">
      <c r="A1" s="614" t="s">
        <v>703</v>
      </c>
      <c r="B1" s="615"/>
      <c r="C1" s="615"/>
      <c r="D1" s="615"/>
    </row>
    <row r="2" spans="1:4" x14ac:dyDescent="0.4">
      <c r="A2" s="99"/>
    </row>
    <row r="3" spans="1:4" x14ac:dyDescent="0.4">
      <c r="A3" s="622" t="s">
        <v>705</v>
      </c>
      <c r="B3" s="615"/>
      <c r="C3" s="615"/>
      <c r="D3" s="615"/>
    </row>
    <row r="4" spans="1:4" x14ac:dyDescent="0.4">
      <c r="A4" s="98"/>
    </row>
    <row r="5" spans="1:4" x14ac:dyDescent="0.4">
      <c r="A5" s="614" t="s">
        <v>702</v>
      </c>
      <c r="B5" s="615"/>
      <c r="C5" s="615"/>
      <c r="D5" s="615"/>
    </row>
    <row r="6" spans="1:4" ht="54" customHeight="1" x14ac:dyDescent="0.4">
      <c r="A6" s="614" t="s">
        <v>706</v>
      </c>
      <c r="B6" s="615"/>
      <c r="C6" s="615"/>
      <c r="D6" s="615"/>
    </row>
    <row r="7" spans="1:4" x14ac:dyDescent="0.4">
      <c r="A7" s="98"/>
    </row>
    <row r="8" spans="1:4" x14ac:dyDescent="0.4">
      <c r="A8" s="614" t="s">
        <v>701</v>
      </c>
      <c r="B8" s="615"/>
      <c r="C8" s="615"/>
      <c r="D8" s="615"/>
    </row>
    <row r="9" spans="1:4" x14ac:dyDescent="0.4">
      <c r="A9" s="614" t="s">
        <v>707</v>
      </c>
      <c r="B9" s="615"/>
      <c r="C9" s="615"/>
      <c r="D9" s="615"/>
    </row>
    <row r="10" spans="1:4" ht="18" customHeight="1" x14ac:dyDescent="0.4">
      <c r="A10" s="890" t="s">
        <v>700</v>
      </c>
      <c r="B10" s="146" t="s">
        <v>699</v>
      </c>
      <c r="C10" s="146" t="s">
        <v>698</v>
      </c>
      <c r="D10" s="144" t="s">
        <v>697</v>
      </c>
    </row>
    <row r="11" spans="1:4" ht="18" customHeight="1" x14ac:dyDescent="0.4">
      <c r="A11" s="891"/>
      <c r="B11" s="147" t="s">
        <v>696</v>
      </c>
      <c r="C11" s="148" t="s">
        <v>695</v>
      </c>
      <c r="D11" s="145" t="s">
        <v>694</v>
      </c>
    </row>
    <row r="12" spans="1:4" ht="22.35" customHeight="1" x14ac:dyDescent="0.4">
      <c r="A12" s="149" t="str">
        <f>参考様式1!C4</f>
        <v/>
      </c>
      <c r="B12" s="149" t="str">
        <f>参考様式1!D4</f>
        <v>○○</v>
      </c>
      <c r="C12" s="149" t="str">
        <f>参考様式1!E4</f>
        <v>○○㎡</v>
      </c>
      <c r="D12" s="149" t="str">
        <f>参考様式1!F4</f>
        <v>○○市○○町大字○○○○番地</v>
      </c>
    </row>
    <row r="13" spans="1:4" ht="22.35" customHeight="1" x14ac:dyDescent="0.4">
      <c r="A13" s="149" t="str">
        <f>参考様式1!C5</f>
        <v/>
      </c>
      <c r="B13" s="149">
        <f>参考様式1!D5</f>
        <v>0</v>
      </c>
      <c r="C13" s="149">
        <f>参考様式1!E5</f>
        <v>0</v>
      </c>
      <c r="D13" s="149">
        <f>参考様式1!F5</f>
        <v>0</v>
      </c>
    </row>
    <row r="14" spans="1:4" ht="23.45" customHeight="1" x14ac:dyDescent="0.4">
      <c r="A14" s="149" t="str">
        <f>参考様式1!C6</f>
        <v/>
      </c>
      <c r="B14" s="149">
        <f>参考様式1!D6</f>
        <v>0</v>
      </c>
      <c r="C14" s="149">
        <f>参考様式1!E6</f>
        <v>0</v>
      </c>
      <c r="D14" s="149">
        <f>参考様式1!F6</f>
        <v>0</v>
      </c>
    </row>
    <row r="15" spans="1:4" ht="22.35" hidden="1" customHeight="1" x14ac:dyDescent="0.4">
      <c r="A15" s="149" t="str">
        <f>参考様式1!C7</f>
        <v/>
      </c>
      <c r="B15" s="149">
        <f>参考様式1!D7</f>
        <v>0</v>
      </c>
      <c r="C15" s="149">
        <f>参考様式1!E7</f>
        <v>0</v>
      </c>
      <c r="D15" s="149">
        <f>参考様式1!F7</f>
        <v>0</v>
      </c>
    </row>
    <row r="16" spans="1:4" ht="22.35" hidden="1" customHeight="1" x14ac:dyDescent="0.4">
      <c r="A16" s="149" t="str">
        <f>参考様式1!C8</f>
        <v/>
      </c>
      <c r="B16" s="149">
        <f>参考様式1!D8</f>
        <v>0</v>
      </c>
      <c r="C16" s="149">
        <f>参考様式1!E8</f>
        <v>0</v>
      </c>
      <c r="D16" s="149">
        <f>参考様式1!F8</f>
        <v>0</v>
      </c>
    </row>
    <row r="17" spans="1:4" ht="22.35" hidden="1" customHeight="1" x14ac:dyDescent="0.4">
      <c r="A17" s="149" t="str">
        <f>参考様式1!C9</f>
        <v/>
      </c>
      <c r="B17" s="149">
        <f>参考様式1!D9</f>
        <v>0</v>
      </c>
      <c r="C17" s="149">
        <f>参考様式1!E9</f>
        <v>0</v>
      </c>
      <c r="D17" s="149">
        <f>参考様式1!F9</f>
        <v>0</v>
      </c>
    </row>
    <row r="18" spans="1:4" ht="23.45" hidden="1" customHeight="1" x14ac:dyDescent="0.4">
      <c r="A18" s="149" t="str">
        <f>参考様式1!C10</f>
        <v/>
      </c>
      <c r="B18" s="149">
        <f>参考様式1!D10</f>
        <v>0</v>
      </c>
      <c r="C18" s="149">
        <f>参考様式1!E10</f>
        <v>0</v>
      </c>
      <c r="D18" s="149">
        <f>参考様式1!F10</f>
        <v>0</v>
      </c>
    </row>
    <row r="19" spans="1:4" ht="22.35" hidden="1" customHeight="1" x14ac:dyDescent="0.4">
      <c r="A19" s="149" t="str">
        <f>参考様式1!C11</f>
        <v/>
      </c>
      <c r="B19" s="149">
        <f>参考様式1!D11</f>
        <v>0</v>
      </c>
      <c r="C19" s="149">
        <f>参考様式1!E11</f>
        <v>0</v>
      </c>
      <c r="D19" s="149">
        <f>参考様式1!F11</f>
        <v>0</v>
      </c>
    </row>
    <row r="20" spans="1:4" ht="22.35" hidden="1" customHeight="1" x14ac:dyDescent="0.4">
      <c r="A20" s="149" t="str">
        <f>参考様式1!C12</f>
        <v/>
      </c>
      <c r="B20" s="149">
        <f>参考様式1!D12</f>
        <v>0</v>
      </c>
      <c r="C20" s="149">
        <f>参考様式1!E12</f>
        <v>0</v>
      </c>
      <c r="D20" s="149">
        <f>参考様式1!F12</f>
        <v>0</v>
      </c>
    </row>
    <row r="21" spans="1:4" ht="23.45" hidden="1" customHeight="1" x14ac:dyDescent="0.4">
      <c r="A21" s="149" t="str">
        <f>参考様式1!C13</f>
        <v/>
      </c>
      <c r="B21" s="149">
        <f>参考様式1!D13</f>
        <v>0</v>
      </c>
      <c r="C21" s="149">
        <f>参考様式1!E13</f>
        <v>0</v>
      </c>
      <c r="D21" s="149">
        <f>参考様式1!F13</f>
        <v>0</v>
      </c>
    </row>
    <row r="22" spans="1:4" x14ac:dyDescent="0.4">
      <c r="A22" s="98"/>
    </row>
    <row r="23" spans="1:4" x14ac:dyDescent="0.4">
      <c r="A23" s="614" t="s">
        <v>693</v>
      </c>
      <c r="B23" s="615"/>
      <c r="C23" s="615"/>
      <c r="D23" s="615"/>
    </row>
    <row r="24" spans="1:4" x14ac:dyDescent="0.4">
      <c r="A24" s="614" t="s">
        <v>708</v>
      </c>
      <c r="B24" s="615"/>
      <c r="C24" s="615"/>
      <c r="D24" s="615"/>
    </row>
    <row r="25" spans="1:4" x14ac:dyDescent="0.4">
      <c r="A25" s="98"/>
    </row>
    <row r="26" spans="1:4" x14ac:dyDescent="0.4">
      <c r="A26" s="614" t="s">
        <v>692</v>
      </c>
      <c r="B26" s="615"/>
      <c r="C26" s="615"/>
      <c r="D26" s="615"/>
    </row>
    <row r="27" spans="1:4" x14ac:dyDescent="0.4">
      <c r="A27" s="614" t="s">
        <v>691</v>
      </c>
      <c r="B27" s="615"/>
      <c r="C27" s="615"/>
      <c r="D27" s="615"/>
    </row>
    <row r="28" spans="1:4" x14ac:dyDescent="0.4">
      <c r="A28" s="98"/>
    </row>
    <row r="29" spans="1:4" x14ac:dyDescent="0.4">
      <c r="A29" s="614" t="s">
        <v>690</v>
      </c>
      <c r="B29" s="615"/>
      <c r="C29" s="615"/>
      <c r="D29" s="615"/>
    </row>
    <row r="30" spans="1:4" ht="32.450000000000003" customHeight="1" x14ac:dyDescent="0.4">
      <c r="A30" s="614" t="s">
        <v>689</v>
      </c>
      <c r="B30" s="615"/>
      <c r="C30" s="615"/>
      <c r="D30" s="615"/>
    </row>
    <row r="31" spans="1:4" x14ac:dyDescent="0.4">
      <c r="A31" s="98"/>
    </row>
    <row r="32" spans="1:4" x14ac:dyDescent="0.4">
      <c r="A32" s="614" t="s">
        <v>688</v>
      </c>
      <c r="B32" s="615"/>
      <c r="C32" s="615"/>
      <c r="D32" s="615"/>
    </row>
    <row r="33" spans="1:4" ht="24" customHeight="1" x14ac:dyDescent="0.4">
      <c r="A33" s="614" t="s">
        <v>687</v>
      </c>
      <c r="B33" s="615"/>
      <c r="C33" s="615"/>
      <c r="D33" s="615"/>
    </row>
    <row r="34" spans="1:4" x14ac:dyDescent="0.4">
      <c r="A34" s="614" t="s">
        <v>686</v>
      </c>
      <c r="B34" s="615"/>
      <c r="C34" s="615"/>
      <c r="D34" s="615"/>
    </row>
    <row r="35" spans="1:4" x14ac:dyDescent="0.4">
      <c r="A35" s="614" t="s">
        <v>685</v>
      </c>
      <c r="B35" s="615"/>
      <c r="C35" s="615"/>
      <c r="D35" s="615"/>
    </row>
    <row r="36" spans="1:4" x14ac:dyDescent="0.4">
      <c r="A36" s="614" t="s">
        <v>684</v>
      </c>
      <c r="B36" s="615"/>
      <c r="C36" s="615"/>
      <c r="D36" s="615"/>
    </row>
    <row r="37" spans="1:4" x14ac:dyDescent="0.4">
      <c r="A37" s="98"/>
    </row>
    <row r="38" spans="1:4" x14ac:dyDescent="0.4">
      <c r="A38" s="614" t="s">
        <v>683</v>
      </c>
      <c r="B38" s="615"/>
      <c r="C38" s="615"/>
      <c r="D38" s="615"/>
    </row>
    <row r="39" spans="1:4" ht="36.6" customHeight="1" x14ac:dyDescent="0.4">
      <c r="A39" s="614" t="s">
        <v>682</v>
      </c>
      <c r="B39" s="615"/>
      <c r="C39" s="615"/>
      <c r="D39" s="615"/>
    </row>
    <row r="40" spans="1:4" x14ac:dyDescent="0.4">
      <c r="A40" s="98"/>
    </row>
    <row r="41" spans="1:4" x14ac:dyDescent="0.4">
      <c r="A41" s="614" t="s">
        <v>681</v>
      </c>
      <c r="B41" s="615"/>
      <c r="C41" s="615"/>
      <c r="D41" s="615"/>
    </row>
    <row r="42" spans="1:4" x14ac:dyDescent="0.4">
      <c r="A42" s="614" t="s">
        <v>680</v>
      </c>
      <c r="B42" s="615"/>
      <c r="C42" s="615"/>
      <c r="D42" s="615"/>
    </row>
    <row r="43" spans="1:4" x14ac:dyDescent="0.4">
      <c r="A43" s="614" t="s">
        <v>679</v>
      </c>
      <c r="B43" s="615"/>
      <c r="C43" s="615"/>
      <c r="D43" s="615"/>
    </row>
  </sheetData>
  <mergeCells count="23">
    <mergeCell ref="A30:D30"/>
    <mergeCell ref="A39:D39"/>
    <mergeCell ref="A41:D41"/>
    <mergeCell ref="A42:D42"/>
    <mergeCell ref="A43:D43"/>
    <mergeCell ref="A32:D32"/>
    <mergeCell ref="A33:D33"/>
    <mergeCell ref="A34:D34"/>
    <mergeCell ref="A35:D35"/>
    <mergeCell ref="A36:D36"/>
    <mergeCell ref="A38:D38"/>
    <mergeCell ref="A23:D23"/>
    <mergeCell ref="A24:D24"/>
    <mergeCell ref="A26:D26"/>
    <mergeCell ref="A27:D27"/>
    <mergeCell ref="A29:D29"/>
    <mergeCell ref="A10:A11"/>
    <mergeCell ref="A1:D1"/>
    <mergeCell ref="A3:D3"/>
    <mergeCell ref="A5:D5"/>
    <mergeCell ref="A6:D6"/>
    <mergeCell ref="A8:D8"/>
    <mergeCell ref="A9:D9"/>
  </mergeCells>
  <phoneticPr fontId="1"/>
  <pageMargins left="0.75" right="0.75" top="1" bottom="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A1:AH19"/>
  <sheetViews>
    <sheetView workbookViewId="0">
      <selection activeCell="AE14" sqref="AE14:AH14"/>
    </sheetView>
  </sheetViews>
  <sheetFormatPr defaultColWidth="4.25" defaultRowHeight="17.25" customHeight="1" x14ac:dyDescent="0.4"/>
  <cols>
    <col min="1" max="1" width="2.25" style="91" customWidth="1"/>
    <col min="2" max="6" width="4.25" style="91"/>
    <col min="7" max="9" width="0" style="91" hidden="1" customWidth="1"/>
    <col min="10" max="16384" width="4.25" style="91"/>
  </cols>
  <sheetData>
    <row r="1" spans="1:34" ht="17.25" customHeight="1" x14ac:dyDescent="0.4">
      <c r="A1" s="91" t="s">
        <v>720</v>
      </c>
    </row>
    <row r="3" spans="1:34" ht="17.25" customHeight="1" x14ac:dyDescent="0.4">
      <c r="B3" s="897" t="s">
        <v>719</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row>
    <row r="5" spans="1:34" ht="17.25" customHeight="1" x14ac:dyDescent="0.4">
      <c r="B5" s="340" t="s">
        <v>1</v>
      </c>
      <c r="C5" s="341"/>
      <c r="D5" s="341"/>
      <c r="E5" s="341"/>
      <c r="F5" s="341"/>
      <c r="G5" s="349">
        <f>'別紙B-1　総括表'!V10</f>
        <v>0</v>
      </c>
      <c r="H5" s="351"/>
      <c r="I5" s="351"/>
      <c r="J5" s="351"/>
      <c r="K5" s="351"/>
      <c r="L5" s="351"/>
      <c r="M5" s="350"/>
    </row>
    <row r="7" spans="1:34" ht="17.25" customHeight="1" x14ac:dyDescent="0.4">
      <c r="B7" s="479"/>
      <c r="C7" s="343" t="s">
        <v>718</v>
      </c>
      <c r="D7" s="344"/>
      <c r="E7" s="344"/>
      <c r="F7" s="345"/>
      <c r="G7" s="892" t="s">
        <v>717</v>
      </c>
      <c r="H7" s="505"/>
      <c r="I7" s="506"/>
      <c r="J7" s="343" t="s">
        <v>716</v>
      </c>
      <c r="K7" s="344"/>
      <c r="L7" s="344"/>
      <c r="M7" s="344"/>
      <c r="N7" s="344"/>
      <c r="O7" s="345"/>
      <c r="P7" s="336" t="s">
        <v>715</v>
      </c>
      <c r="Q7" s="337"/>
      <c r="R7" s="337"/>
      <c r="S7" s="461"/>
      <c r="T7" s="336" t="s">
        <v>721</v>
      </c>
      <c r="U7" s="337"/>
      <c r="V7" s="461"/>
      <c r="W7" s="448" t="s">
        <v>714</v>
      </c>
      <c r="X7" s="448"/>
      <c r="Y7" s="448"/>
      <c r="Z7" s="448"/>
      <c r="AA7" s="448" t="s">
        <v>713</v>
      </c>
      <c r="AB7" s="316"/>
      <c r="AC7" s="316"/>
      <c r="AD7" s="316"/>
      <c r="AE7" s="448" t="s">
        <v>712</v>
      </c>
      <c r="AF7" s="316"/>
      <c r="AG7" s="316"/>
      <c r="AH7" s="316"/>
    </row>
    <row r="8" spans="1:34" ht="17.25" customHeight="1" x14ac:dyDescent="0.4">
      <c r="B8" s="557"/>
      <c r="C8" s="346"/>
      <c r="D8" s="347"/>
      <c r="E8" s="347"/>
      <c r="F8" s="348"/>
      <c r="G8" s="507"/>
      <c r="H8" s="508"/>
      <c r="I8" s="509"/>
      <c r="J8" s="346"/>
      <c r="K8" s="347"/>
      <c r="L8" s="347"/>
      <c r="M8" s="347"/>
      <c r="N8" s="347"/>
      <c r="O8" s="348"/>
      <c r="P8" s="338"/>
      <c r="Q8" s="339"/>
      <c r="R8" s="339"/>
      <c r="S8" s="462"/>
      <c r="T8" s="338"/>
      <c r="U8" s="339"/>
      <c r="V8" s="462"/>
      <c r="W8" s="448"/>
      <c r="X8" s="448"/>
      <c r="Y8" s="448"/>
      <c r="Z8" s="448"/>
      <c r="AA8" s="316"/>
      <c r="AB8" s="316"/>
      <c r="AC8" s="316"/>
      <c r="AD8" s="316"/>
      <c r="AE8" s="316"/>
      <c r="AF8" s="316"/>
      <c r="AG8" s="316"/>
      <c r="AH8" s="316"/>
    </row>
    <row r="9" spans="1:34" ht="17.25" customHeight="1" x14ac:dyDescent="0.4">
      <c r="B9" s="152">
        <v>1</v>
      </c>
      <c r="C9" s="449" t="str">
        <f>'別紙B-1　総括表'!D27</f>
        <v/>
      </c>
      <c r="D9" s="449"/>
      <c r="E9" s="449"/>
      <c r="F9" s="449"/>
      <c r="G9" s="491" t="str">
        <f>'別紙B-1　総括表'!AR27</f>
        <v/>
      </c>
      <c r="H9" s="492"/>
      <c r="I9" s="493"/>
      <c r="J9" s="361"/>
      <c r="K9" s="361"/>
      <c r="L9" s="361"/>
      <c r="M9" s="361"/>
      <c r="N9" s="361"/>
      <c r="O9" s="361"/>
      <c r="P9" s="581" t="e">
        <f>IF(G9="本則課税",VLOOKUP(J9,'リスト（削除不可）'!$AS$2:$AT$11,2,FALSE),VLOOKUP(J9,'リスト（削除不可）'!$AU$2:$AV$11,2,FALSE))</f>
        <v>#N/A</v>
      </c>
      <c r="Q9" s="582"/>
      <c r="R9" s="582"/>
      <c r="S9" s="583"/>
      <c r="T9" s="893"/>
      <c r="U9" s="894"/>
      <c r="V9" s="895"/>
      <c r="W9" s="555" t="e">
        <f>ROUNDDOWN(IF(J9='リスト（削除不可）'!$AS$11,('3'!P9*'3'!T9),((ROUNDDOWN(T9/1000*P9,0)))),0)</f>
        <v>#N/A</v>
      </c>
      <c r="X9" s="555"/>
      <c r="Y9" s="555"/>
      <c r="Z9" s="555"/>
      <c r="AA9" s="573"/>
      <c r="AB9" s="573"/>
      <c r="AC9" s="573"/>
      <c r="AD9" s="573"/>
      <c r="AE9" s="555" t="e">
        <f t="shared" ref="AE9:AE18" si="0">MIN(W9:AD9)</f>
        <v>#N/A</v>
      </c>
      <c r="AF9" s="896"/>
      <c r="AG9" s="896"/>
      <c r="AH9" s="896"/>
    </row>
    <row r="10" spans="1:34" ht="17.25" customHeight="1" x14ac:dyDescent="0.4">
      <c r="B10" s="152">
        <v>2</v>
      </c>
      <c r="C10" s="449" t="str">
        <f>'別紙B-1　総括表'!D28</f>
        <v/>
      </c>
      <c r="D10" s="449"/>
      <c r="E10" s="449"/>
      <c r="F10" s="449"/>
      <c r="G10" s="491" t="str">
        <f>'別紙B-1　総括表'!AR28</f>
        <v/>
      </c>
      <c r="H10" s="492"/>
      <c r="I10" s="493"/>
      <c r="J10" s="361"/>
      <c r="K10" s="361"/>
      <c r="L10" s="361"/>
      <c r="M10" s="361"/>
      <c r="N10" s="361"/>
      <c r="O10" s="361"/>
      <c r="P10" s="581" t="e">
        <f>IF(G10="本則課税",VLOOKUP(J10,'リスト（削除不可）'!$AS$2:$AT$11,2,FALSE),VLOOKUP(J10,'リスト（削除不可）'!$AU$2:$AV$11,2,FALSE))</f>
        <v>#N/A</v>
      </c>
      <c r="Q10" s="582"/>
      <c r="R10" s="582"/>
      <c r="S10" s="583"/>
      <c r="T10" s="893"/>
      <c r="U10" s="894"/>
      <c r="V10" s="895"/>
      <c r="W10" s="555" t="e">
        <f>ROUNDDOWN(IF(J10='リスト（削除不可）'!$AS$11,('3'!P10*'3'!T10),((ROUNDDOWN(T10/1000*P10,0)))),0)</f>
        <v>#N/A</v>
      </c>
      <c r="X10" s="555"/>
      <c r="Y10" s="555"/>
      <c r="Z10" s="555"/>
      <c r="AA10" s="573"/>
      <c r="AB10" s="573"/>
      <c r="AC10" s="573"/>
      <c r="AD10" s="573"/>
      <c r="AE10" s="555" t="e">
        <f t="shared" si="0"/>
        <v>#N/A</v>
      </c>
      <c r="AF10" s="896"/>
      <c r="AG10" s="896"/>
      <c r="AH10" s="896"/>
    </row>
    <row r="11" spans="1:34" ht="17.25" customHeight="1" x14ac:dyDescent="0.4">
      <c r="B11" s="152">
        <v>3</v>
      </c>
      <c r="C11" s="449" t="str">
        <f>'別紙B-1　総括表'!D29</f>
        <v/>
      </c>
      <c r="D11" s="449"/>
      <c r="E11" s="449"/>
      <c r="F11" s="449"/>
      <c r="G11" s="491" t="str">
        <f>'別紙B-1　総括表'!AR29</f>
        <v/>
      </c>
      <c r="H11" s="492"/>
      <c r="I11" s="493"/>
      <c r="J11" s="361"/>
      <c r="K11" s="361"/>
      <c r="L11" s="361"/>
      <c r="M11" s="361"/>
      <c r="N11" s="361"/>
      <c r="O11" s="361"/>
      <c r="P11" s="581" t="e">
        <f>IF(G11="本則課税",VLOOKUP(J11,'リスト（削除不可）'!$AS$2:$AT$11,2,FALSE),VLOOKUP(J11,'リスト（削除不可）'!$AU$2:$AV$11,2,FALSE))</f>
        <v>#N/A</v>
      </c>
      <c r="Q11" s="582"/>
      <c r="R11" s="582"/>
      <c r="S11" s="583"/>
      <c r="T11" s="893"/>
      <c r="U11" s="894"/>
      <c r="V11" s="895"/>
      <c r="W11" s="555" t="e">
        <f>ROUNDDOWN(IF(J11='リスト（削除不可）'!$AS$11,('3'!P11*'3'!T11),((ROUNDDOWN(T11/1000*P11,0)))),0)</f>
        <v>#N/A</v>
      </c>
      <c r="X11" s="555"/>
      <c r="Y11" s="555"/>
      <c r="Z11" s="555"/>
      <c r="AA11" s="573"/>
      <c r="AB11" s="573"/>
      <c r="AC11" s="573"/>
      <c r="AD11" s="573"/>
      <c r="AE11" s="555" t="e">
        <f t="shared" si="0"/>
        <v>#N/A</v>
      </c>
      <c r="AF11" s="896"/>
      <c r="AG11" s="896"/>
      <c r="AH11" s="896"/>
    </row>
    <row r="12" spans="1:34" ht="17.25" customHeight="1" x14ac:dyDescent="0.4">
      <c r="B12" s="152">
        <v>4</v>
      </c>
      <c r="C12" s="449" t="str">
        <f>'別紙B-1　総括表'!D30</f>
        <v/>
      </c>
      <c r="D12" s="449"/>
      <c r="E12" s="449"/>
      <c r="F12" s="449"/>
      <c r="G12" s="491" t="str">
        <f>'別紙B-1　総括表'!AR30</f>
        <v/>
      </c>
      <c r="H12" s="492"/>
      <c r="I12" s="493"/>
      <c r="J12" s="361"/>
      <c r="K12" s="361"/>
      <c r="L12" s="361"/>
      <c r="M12" s="361"/>
      <c r="N12" s="361"/>
      <c r="O12" s="361"/>
      <c r="P12" s="581" t="e">
        <f>IF(G12="本則課税",VLOOKUP(J12,'リスト（削除不可）'!$AS$2:$AT$11,2,FALSE),VLOOKUP(J12,'リスト（削除不可）'!$AU$2:$AV$11,2,FALSE))</f>
        <v>#N/A</v>
      </c>
      <c r="Q12" s="582"/>
      <c r="R12" s="582"/>
      <c r="S12" s="583"/>
      <c r="T12" s="893"/>
      <c r="U12" s="894"/>
      <c r="V12" s="895"/>
      <c r="W12" s="555" t="e">
        <f>ROUNDDOWN(IF(J12='リスト（削除不可）'!$AS$11,('3'!P12*'3'!T12),((ROUNDDOWN(T12/1000*P12,0)))),0)</f>
        <v>#N/A</v>
      </c>
      <c r="X12" s="555"/>
      <c r="Y12" s="555"/>
      <c r="Z12" s="555"/>
      <c r="AA12" s="573"/>
      <c r="AB12" s="573"/>
      <c r="AC12" s="573"/>
      <c r="AD12" s="573"/>
      <c r="AE12" s="555" t="e">
        <f t="shared" si="0"/>
        <v>#N/A</v>
      </c>
      <c r="AF12" s="896"/>
      <c r="AG12" s="896"/>
      <c r="AH12" s="896"/>
    </row>
    <row r="13" spans="1:34" ht="17.25" customHeight="1" x14ac:dyDescent="0.4">
      <c r="B13" s="152">
        <v>5</v>
      </c>
      <c r="C13" s="449" t="str">
        <f>'別紙B-1　総括表'!D31</f>
        <v/>
      </c>
      <c r="D13" s="449"/>
      <c r="E13" s="449"/>
      <c r="F13" s="449"/>
      <c r="G13" s="491" t="str">
        <f>'別紙B-1　総括表'!AR31</f>
        <v/>
      </c>
      <c r="H13" s="492"/>
      <c r="I13" s="493"/>
      <c r="J13" s="361"/>
      <c r="K13" s="361"/>
      <c r="L13" s="361"/>
      <c r="M13" s="361"/>
      <c r="N13" s="361"/>
      <c r="O13" s="361"/>
      <c r="P13" s="581" t="e">
        <f>IF(G13="本則課税",VLOOKUP(J13,'リスト（削除不可）'!$AS$2:$AT$11,2,FALSE),VLOOKUP(J13,'リスト（削除不可）'!$AU$2:$AV$11,2,FALSE))</f>
        <v>#N/A</v>
      </c>
      <c r="Q13" s="582"/>
      <c r="R13" s="582"/>
      <c r="S13" s="583"/>
      <c r="T13" s="893"/>
      <c r="U13" s="894"/>
      <c r="V13" s="895"/>
      <c r="W13" s="555" t="e">
        <f>ROUNDDOWN(IF(J13='リスト（削除不可）'!$AS$11,('3'!P13*'3'!T13),((ROUNDDOWN(T13/1000*P13,0)))),0)</f>
        <v>#N/A</v>
      </c>
      <c r="X13" s="555"/>
      <c r="Y13" s="555"/>
      <c r="Z13" s="555"/>
      <c r="AA13" s="573"/>
      <c r="AB13" s="573"/>
      <c r="AC13" s="573"/>
      <c r="AD13" s="573"/>
      <c r="AE13" s="555" t="e">
        <f t="shared" si="0"/>
        <v>#N/A</v>
      </c>
      <c r="AF13" s="896"/>
      <c r="AG13" s="896"/>
      <c r="AH13" s="896"/>
    </row>
    <row r="14" spans="1:34" ht="17.25" customHeight="1" x14ac:dyDescent="0.4">
      <c r="B14" s="152">
        <v>6</v>
      </c>
      <c r="C14" s="449" t="str">
        <f>'別紙B-1　総括表'!D32</f>
        <v/>
      </c>
      <c r="D14" s="449"/>
      <c r="E14" s="449"/>
      <c r="F14" s="449"/>
      <c r="G14" s="491" t="str">
        <f>'別紙B-1　総括表'!AR32</f>
        <v/>
      </c>
      <c r="H14" s="492"/>
      <c r="I14" s="493"/>
      <c r="J14" s="361"/>
      <c r="K14" s="361"/>
      <c r="L14" s="361"/>
      <c r="M14" s="361"/>
      <c r="N14" s="361"/>
      <c r="O14" s="361"/>
      <c r="P14" s="581" t="e">
        <f>IF(G14="本則課税",VLOOKUP(J14,'リスト（削除不可）'!$AS$2:$AT$11,2,FALSE),VLOOKUP(J14,'リスト（削除不可）'!$AU$2:$AV$11,2,FALSE))</f>
        <v>#N/A</v>
      </c>
      <c r="Q14" s="582"/>
      <c r="R14" s="582"/>
      <c r="S14" s="583"/>
      <c r="T14" s="893"/>
      <c r="U14" s="894"/>
      <c r="V14" s="895"/>
      <c r="W14" s="555" t="e">
        <f>ROUNDDOWN(IF(J14='リスト（削除不可）'!$AS$11,('3'!P14*'3'!T14),((ROUNDDOWN(T14/1000*P14,0)))),0)</f>
        <v>#N/A</v>
      </c>
      <c r="X14" s="555"/>
      <c r="Y14" s="555"/>
      <c r="Z14" s="555"/>
      <c r="AA14" s="573"/>
      <c r="AB14" s="573"/>
      <c r="AC14" s="573"/>
      <c r="AD14" s="573"/>
      <c r="AE14" s="555" t="e">
        <f t="shared" si="0"/>
        <v>#N/A</v>
      </c>
      <c r="AF14" s="896"/>
      <c r="AG14" s="896"/>
      <c r="AH14" s="896"/>
    </row>
    <row r="15" spans="1:34" ht="17.25" customHeight="1" x14ac:dyDescent="0.4">
      <c r="B15" s="152">
        <v>7</v>
      </c>
      <c r="C15" s="449" t="str">
        <f>'別紙B-1　総括表'!D33</f>
        <v/>
      </c>
      <c r="D15" s="449"/>
      <c r="E15" s="449"/>
      <c r="F15" s="449"/>
      <c r="G15" s="491" t="str">
        <f>'別紙B-1　総括表'!AR33</f>
        <v/>
      </c>
      <c r="H15" s="492"/>
      <c r="I15" s="493"/>
      <c r="J15" s="361"/>
      <c r="K15" s="361"/>
      <c r="L15" s="361"/>
      <c r="M15" s="361"/>
      <c r="N15" s="361"/>
      <c r="O15" s="361"/>
      <c r="P15" s="581" t="e">
        <f>IF(G15="本則課税",VLOOKUP(J15,'リスト（削除不可）'!$AS$2:$AT$11,2,FALSE),VLOOKUP(J15,'リスト（削除不可）'!$AU$2:$AV$11,2,FALSE))</f>
        <v>#N/A</v>
      </c>
      <c r="Q15" s="582"/>
      <c r="R15" s="582"/>
      <c r="S15" s="583"/>
      <c r="T15" s="893"/>
      <c r="U15" s="894"/>
      <c r="V15" s="895"/>
      <c r="W15" s="555" t="e">
        <f>ROUNDDOWN(IF(J15='リスト（削除不可）'!$AS$11,('3'!P15*'3'!T15),((ROUNDDOWN(T15/1000*P15,0)))),0)</f>
        <v>#N/A</v>
      </c>
      <c r="X15" s="555"/>
      <c r="Y15" s="555"/>
      <c r="Z15" s="555"/>
      <c r="AA15" s="573"/>
      <c r="AB15" s="573"/>
      <c r="AC15" s="573"/>
      <c r="AD15" s="573"/>
      <c r="AE15" s="555" t="e">
        <f t="shared" si="0"/>
        <v>#N/A</v>
      </c>
      <c r="AF15" s="896"/>
      <c r="AG15" s="896"/>
      <c r="AH15" s="896"/>
    </row>
    <row r="16" spans="1:34" ht="17.25" customHeight="1" x14ac:dyDescent="0.4">
      <c r="B16" s="152">
        <v>8</v>
      </c>
      <c r="C16" s="449" t="str">
        <f>'別紙B-1　総括表'!D34</f>
        <v/>
      </c>
      <c r="D16" s="449"/>
      <c r="E16" s="449"/>
      <c r="F16" s="449"/>
      <c r="G16" s="491" t="str">
        <f>'別紙B-1　総括表'!AR34</f>
        <v/>
      </c>
      <c r="H16" s="492"/>
      <c r="I16" s="493"/>
      <c r="J16" s="361"/>
      <c r="K16" s="361"/>
      <c r="L16" s="361"/>
      <c r="M16" s="361"/>
      <c r="N16" s="361"/>
      <c r="O16" s="361"/>
      <c r="P16" s="581" t="e">
        <f>IF(G16="本則課税",VLOOKUP(J16,'リスト（削除不可）'!$AS$2:$AT$11,2,FALSE),VLOOKUP(J16,'リスト（削除不可）'!$AU$2:$AV$11,2,FALSE))</f>
        <v>#N/A</v>
      </c>
      <c r="Q16" s="582"/>
      <c r="R16" s="582"/>
      <c r="S16" s="583"/>
      <c r="T16" s="893"/>
      <c r="U16" s="894"/>
      <c r="V16" s="895"/>
      <c r="W16" s="555" t="e">
        <f>ROUNDDOWN(IF(J16='リスト（削除不可）'!$AS$11,('3'!P16*'3'!T16),((ROUNDDOWN(T16/1000*P16,0)))),0)</f>
        <v>#N/A</v>
      </c>
      <c r="X16" s="555"/>
      <c r="Y16" s="555"/>
      <c r="Z16" s="555"/>
      <c r="AA16" s="573"/>
      <c r="AB16" s="573"/>
      <c r="AC16" s="573"/>
      <c r="AD16" s="573"/>
      <c r="AE16" s="555" t="e">
        <f t="shared" si="0"/>
        <v>#N/A</v>
      </c>
      <c r="AF16" s="896"/>
      <c r="AG16" s="896"/>
      <c r="AH16" s="896"/>
    </row>
    <row r="17" spans="2:34" ht="17.25" customHeight="1" x14ac:dyDescent="0.4">
      <c r="B17" s="152">
        <v>9</v>
      </c>
      <c r="C17" s="449" t="str">
        <f>'別紙B-1　総括表'!D35</f>
        <v/>
      </c>
      <c r="D17" s="449"/>
      <c r="E17" s="449"/>
      <c r="F17" s="449"/>
      <c r="G17" s="491" t="str">
        <f>'別紙B-1　総括表'!AR35</f>
        <v/>
      </c>
      <c r="H17" s="492"/>
      <c r="I17" s="493"/>
      <c r="J17" s="361"/>
      <c r="K17" s="361"/>
      <c r="L17" s="361"/>
      <c r="M17" s="361"/>
      <c r="N17" s="361"/>
      <c r="O17" s="361"/>
      <c r="P17" s="581" t="e">
        <f>IF(G17="本則課税",VLOOKUP(J17,'リスト（削除不可）'!$AS$2:$AT$11,2,FALSE),VLOOKUP(J17,'リスト（削除不可）'!$AU$2:$AV$11,2,FALSE))</f>
        <v>#N/A</v>
      </c>
      <c r="Q17" s="582"/>
      <c r="R17" s="582"/>
      <c r="S17" s="583"/>
      <c r="T17" s="893"/>
      <c r="U17" s="894"/>
      <c r="V17" s="895"/>
      <c r="W17" s="555" t="e">
        <f>ROUNDDOWN(IF(J17='リスト（削除不可）'!$AS$11,('3'!P17*'3'!T17),((ROUNDDOWN(T17/1000*P17,0)))),0)</f>
        <v>#N/A</v>
      </c>
      <c r="X17" s="555"/>
      <c r="Y17" s="555"/>
      <c r="Z17" s="555"/>
      <c r="AA17" s="573"/>
      <c r="AB17" s="573"/>
      <c r="AC17" s="573"/>
      <c r="AD17" s="573"/>
      <c r="AE17" s="555" t="e">
        <f t="shared" si="0"/>
        <v>#N/A</v>
      </c>
      <c r="AF17" s="896"/>
      <c r="AG17" s="896"/>
      <c r="AH17" s="896"/>
    </row>
    <row r="18" spans="2:34" ht="17.25" customHeight="1" x14ac:dyDescent="0.4">
      <c r="B18" s="152">
        <v>10</v>
      </c>
      <c r="C18" s="449" t="str">
        <f>'別紙B-1　総括表'!D36</f>
        <v/>
      </c>
      <c r="D18" s="449"/>
      <c r="E18" s="449"/>
      <c r="F18" s="449"/>
      <c r="G18" s="491" t="str">
        <f>'別紙B-1　総括表'!AR36</f>
        <v/>
      </c>
      <c r="H18" s="492"/>
      <c r="I18" s="493"/>
      <c r="J18" s="361"/>
      <c r="K18" s="361"/>
      <c r="L18" s="361"/>
      <c r="M18" s="361"/>
      <c r="N18" s="361"/>
      <c r="O18" s="361"/>
      <c r="P18" s="581" t="e">
        <f>IF(G18="本則課税",VLOOKUP(J18,'リスト（削除不可）'!$AS$2:$AT$11,2,FALSE),VLOOKUP(J18,'リスト（削除不可）'!$AU$2:$AV$11,2,FALSE))</f>
        <v>#N/A</v>
      </c>
      <c r="Q18" s="582"/>
      <c r="R18" s="582"/>
      <c r="S18" s="583"/>
      <c r="T18" s="893"/>
      <c r="U18" s="894"/>
      <c r="V18" s="895"/>
      <c r="W18" s="555" t="e">
        <f>ROUNDDOWN(IF(J18='リスト（削除不可）'!$AS$11,('3'!P18*'3'!T18),((ROUNDDOWN(T18/1000*P18,0)))),0)</f>
        <v>#N/A</v>
      </c>
      <c r="X18" s="555"/>
      <c r="Y18" s="555"/>
      <c r="Z18" s="555"/>
      <c r="AA18" s="573"/>
      <c r="AB18" s="573"/>
      <c r="AC18" s="573"/>
      <c r="AD18" s="573"/>
      <c r="AE18" s="555" t="e">
        <f t="shared" si="0"/>
        <v>#N/A</v>
      </c>
      <c r="AF18" s="896"/>
      <c r="AG18" s="896"/>
      <c r="AH18" s="896"/>
    </row>
    <row r="19" spans="2:34" ht="17.25" customHeight="1" x14ac:dyDescent="0.4">
      <c r="B19" s="316" t="s">
        <v>8</v>
      </c>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555">
        <f>SUM(AA9:AD18)</f>
        <v>0</v>
      </c>
      <c r="AB19" s="896"/>
      <c r="AC19" s="896"/>
      <c r="AD19" s="896"/>
      <c r="AE19" s="555" t="e">
        <f>SUM(AE9:AH18)</f>
        <v>#N/A</v>
      </c>
      <c r="AF19" s="896"/>
      <c r="AG19" s="896"/>
      <c r="AH19" s="896"/>
    </row>
  </sheetData>
  <mergeCells count="95">
    <mergeCell ref="C18:F18"/>
    <mergeCell ref="AE18:AH18"/>
    <mergeCell ref="G14:I14"/>
    <mergeCell ref="G15:I15"/>
    <mergeCell ref="G16:I16"/>
    <mergeCell ref="G17:I17"/>
    <mergeCell ref="G18:I18"/>
    <mergeCell ref="J18:O18"/>
    <mergeCell ref="P18:S18"/>
    <mergeCell ref="T18:V18"/>
    <mergeCell ref="W18:Z18"/>
    <mergeCell ref="AA18:AD18"/>
    <mergeCell ref="AE17:AH17"/>
    <mergeCell ref="P15:S15"/>
    <mergeCell ref="T15:V15"/>
    <mergeCell ref="W15:Z15"/>
    <mergeCell ref="B3:AH3"/>
    <mergeCell ref="B5:F5"/>
    <mergeCell ref="G5:M5"/>
    <mergeCell ref="AE15:AH15"/>
    <mergeCell ref="C16:F16"/>
    <mergeCell ref="J16:O16"/>
    <mergeCell ref="P16:S16"/>
    <mergeCell ref="T16:V16"/>
    <mergeCell ref="W16:Z16"/>
    <mergeCell ref="AA16:AD16"/>
    <mergeCell ref="AE13:AH13"/>
    <mergeCell ref="W7:Z8"/>
    <mergeCell ref="W9:Z9"/>
    <mergeCell ref="W10:Z10"/>
    <mergeCell ref="W11:Z11"/>
    <mergeCell ref="W12:Z12"/>
    <mergeCell ref="AA7:AD8"/>
    <mergeCell ref="AA9:AD9"/>
    <mergeCell ref="AA10:AD10"/>
    <mergeCell ref="AA11:AD11"/>
    <mergeCell ref="AA12:AD12"/>
    <mergeCell ref="AE7:AH8"/>
    <mergeCell ref="AE9:AH9"/>
    <mergeCell ref="AE10:AH10"/>
    <mergeCell ref="AE11:AH11"/>
    <mergeCell ref="AE12:AH12"/>
    <mergeCell ref="B19:Z19"/>
    <mergeCell ref="AA19:AD19"/>
    <mergeCell ref="AE19:AH19"/>
    <mergeCell ref="C14:F14"/>
    <mergeCell ref="J14:O14"/>
    <mergeCell ref="P14:S14"/>
    <mergeCell ref="AA14:AD14"/>
    <mergeCell ref="AE14:AH14"/>
    <mergeCell ref="C15:F15"/>
    <mergeCell ref="J15:O15"/>
    <mergeCell ref="AE16:AH16"/>
    <mergeCell ref="C17:F17"/>
    <mergeCell ref="J17:O17"/>
    <mergeCell ref="P17:S17"/>
    <mergeCell ref="T14:V14"/>
    <mergeCell ref="W14:Z14"/>
    <mergeCell ref="AA15:AD15"/>
    <mergeCell ref="T17:V17"/>
    <mergeCell ref="W17:Z17"/>
    <mergeCell ref="P11:S11"/>
    <mergeCell ref="P12:S12"/>
    <mergeCell ref="P13:S13"/>
    <mergeCell ref="AA13:AD13"/>
    <mergeCell ref="AA17:AD17"/>
    <mergeCell ref="T11:V11"/>
    <mergeCell ref="T12:V12"/>
    <mergeCell ref="T13:V13"/>
    <mergeCell ref="W13:Z13"/>
    <mergeCell ref="P7:S8"/>
    <mergeCell ref="T7:V8"/>
    <mergeCell ref="P9:S9"/>
    <mergeCell ref="P10:S10"/>
    <mergeCell ref="G7:I8"/>
    <mergeCell ref="G9:I9"/>
    <mergeCell ref="G10:I10"/>
    <mergeCell ref="T9:V9"/>
    <mergeCell ref="T10:V10"/>
    <mergeCell ref="B7:B8"/>
    <mergeCell ref="C11:F11"/>
    <mergeCell ref="C12:F12"/>
    <mergeCell ref="C13:F13"/>
    <mergeCell ref="J11:O11"/>
    <mergeCell ref="J12:O12"/>
    <mergeCell ref="J13:O13"/>
    <mergeCell ref="G11:I11"/>
    <mergeCell ref="G12:I12"/>
    <mergeCell ref="G13:I13"/>
    <mergeCell ref="C9:F9"/>
    <mergeCell ref="C10:F10"/>
    <mergeCell ref="J9:O9"/>
    <mergeCell ref="J10:O10"/>
    <mergeCell ref="J7:O8"/>
    <mergeCell ref="C7:F8"/>
  </mergeCells>
  <phoneticPr fontId="1"/>
  <dataValidations count="2">
    <dataValidation type="list" allowBlank="1" showInputMessage="1" showErrorMessage="1" sqref="G9:I18">
      <formula1>消費税区分</formula1>
    </dataValidation>
    <dataValidation type="list" allowBlank="1" showInputMessage="1" showErrorMessage="1" sqref="J9:O18">
      <formula1>施設種類</formula1>
    </dataValidation>
  </dataValidations>
  <pageMargins left="0.7" right="0.7" top="0.75" bottom="0.75" header="0.3" footer="0.3"/>
  <pageSetup paperSize="9" scale="92"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M37"/>
  <sheetViews>
    <sheetView view="pageBreakPreview" zoomScaleNormal="91" zoomScaleSheetLayoutView="100" workbookViewId="0">
      <selection activeCell="G9" sqref="G9"/>
    </sheetView>
  </sheetViews>
  <sheetFormatPr defaultColWidth="9" defaultRowHeight="13.5" x14ac:dyDescent="0.4"/>
  <cols>
    <col min="1" max="1" width="9" style="91"/>
    <col min="2" max="2" width="13.125" style="91" customWidth="1"/>
    <col min="3" max="5" width="11.125" style="91" customWidth="1"/>
    <col min="6" max="6" width="13.875" style="91" customWidth="1"/>
    <col min="7" max="7" width="17.25" style="91" customWidth="1"/>
    <col min="8" max="8" width="9.375" style="91" customWidth="1"/>
    <col min="9" max="9" width="9.75" style="91" customWidth="1"/>
    <col min="10" max="10" width="10.125" style="91" customWidth="1"/>
    <col min="11" max="11" width="6.75" style="91" customWidth="1"/>
    <col min="12" max="13" width="11" style="91" customWidth="1"/>
    <col min="14" max="16384" width="9" style="91"/>
  </cols>
  <sheetData>
    <row r="1" spans="1:13" ht="18.75" customHeight="1" x14ac:dyDescent="0.4">
      <c r="A1" s="91" t="s">
        <v>770</v>
      </c>
    </row>
    <row r="2" spans="1:13" ht="18.75" customHeight="1" x14ac:dyDescent="0.4">
      <c r="B2" s="911" t="s">
        <v>769</v>
      </c>
      <c r="C2" s="911"/>
      <c r="D2" s="911"/>
      <c r="E2" s="911"/>
      <c r="F2" s="911"/>
      <c r="G2" s="911"/>
      <c r="H2" s="911"/>
      <c r="I2" s="217"/>
      <c r="J2" s="91" t="s">
        <v>768</v>
      </c>
    </row>
    <row r="3" spans="1:13" ht="18.75" customHeight="1" x14ac:dyDescent="0.4">
      <c r="B3" s="911"/>
      <c r="C3" s="911"/>
      <c r="D3" s="911"/>
      <c r="E3" s="911"/>
      <c r="F3" s="911"/>
      <c r="G3" s="911"/>
      <c r="H3" s="911"/>
      <c r="I3" s="216"/>
      <c r="J3" s="91" t="s">
        <v>767</v>
      </c>
    </row>
    <row r="4" spans="1:13" ht="18.75" customHeight="1" x14ac:dyDescent="0.4">
      <c r="B4" s="911"/>
      <c r="C4" s="911"/>
      <c r="D4" s="911"/>
      <c r="E4" s="911"/>
      <c r="F4" s="911"/>
      <c r="G4" s="911"/>
      <c r="H4" s="911"/>
      <c r="I4" s="215"/>
      <c r="J4" s="91" t="s">
        <v>766</v>
      </c>
    </row>
    <row r="5" spans="1:13" ht="18.75" customHeight="1" x14ac:dyDescent="0.4">
      <c r="G5" s="170"/>
    </row>
    <row r="6" spans="1:13" s="195" customFormat="1" ht="18.75" customHeight="1" x14ac:dyDescent="0.15">
      <c r="A6" s="91"/>
      <c r="B6" s="214" t="s">
        <v>765</v>
      </c>
      <c r="C6" s="912" t="s">
        <v>764</v>
      </c>
      <c r="D6" s="913"/>
      <c r="E6" s="914"/>
      <c r="F6" s="915" t="s">
        <v>763</v>
      </c>
      <c r="G6" s="915" t="s">
        <v>762</v>
      </c>
      <c r="H6" s="316" t="s">
        <v>761</v>
      </c>
      <c r="I6" s="316"/>
      <c r="J6" s="316" t="s">
        <v>760</v>
      </c>
      <c r="K6" s="316"/>
      <c r="L6" s="904" t="s">
        <v>759</v>
      </c>
      <c r="M6" s="905"/>
    </row>
    <row r="7" spans="1:13" s="195" customFormat="1" ht="18.75" customHeight="1" x14ac:dyDescent="0.15">
      <c r="B7" s="213" t="s">
        <v>758</v>
      </c>
      <c r="C7" s="212" t="s">
        <v>757</v>
      </c>
      <c r="D7" s="211" t="s">
        <v>756</v>
      </c>
      <c r="E7" s="210" t="s">
        <v>755</v>
      </c>
      <c r="F7" s="916"/>
      <c r="G7" s="916"/>
      <c r="H7" s="316"/>
      <c r="I7" s="316"/>
      <c r="J7" s="316"/>
      <c r="K7" s="316"/>
      <c r="L7" s="906"/>
      <c r="M7" s="907"/>
    </row>
    <row r="8" spans="1:13" s="195" customFormat="1" ht="18.75" customHeight="1" x14ac:dyDescent="0.15">
      <c r="B8" s="209"/>
      <c r="C8" s="208">
        <f>D8+E8</f>
        <v>0</v>
      </c>
      <c r="D8" s="207"/>
      <c r="E8" s="206"/>
      <c r="F8" s="205"/>
      <c r="G8" s="204" t="b">
        <f>IF(F8='根域制限栽培リスト（削除不可）'!A3,'4(根域)'!D8,IF(F8='根域制限栽培リスト（削除不可）'!A4,'4(根域)'!C8))</f>
        <v>0</v>
      </c>
      <c r="H8" s="917"/>
      <c r="I8" s="918"/>
      <c r="J8" s="909"/>
      <c r="K8" s="910"/>
      <c r="L8" s="203" t="b">
        <f>IF(AND(F8='根域制限栽培リスト（削除不可）'!A3,H8='根域制限栽培リスト（削除不可）'!B3),'根域制限栽培リスト（削除不可）'!G5,IF(AND(F8='根域制限栽培リスト（削除不可）'!A3,'4(根域)'!H8='根域制限栽培リスト（削除不可）'!B4),'根域制限栽培リスト（削除不可）'!I5,IF(AND('4(根域)'!F8='根域制限栽培リスト（削除不可）'!A4,'4(根域)'!H8='根域制限栽培リスト（削除不可）'!B3),'根域制限栽培リスト（削除不可）'!H5,IF(AND('4(根域)'!F8='根域制限栽培リスト（削除不可）'!A4,'4(根域)'!H8='根域制限栽培リスト（削除不可）'!B4),'根域制限栽培リスト（削除不可）'!J5))))</f>
        <v>0</v>
      </c>
      <c r="M8" s="202" t="s">
        <v>754</v>
      </c>
    </row>
    <row r="9" spans="1:13" s="195" customFormat="1" ht="18.75" customHeight="1" x14ac:dyDescent="0.15">
      <c r="B9" s="201"/>
      <c r="C9" s="200"/>
      <c r="D9" s="200"/>
      <c r="E9" s="200"/>
      <c r="F9" s="199"/>
      <c r="G9" s="199"/>
      <c r="H9" s="198"/>
      <c r="I9" s="197"/>
      <c r="J9" s="196"/>
    </row>
    <row r="10" spans="1:13" ht="18.75" customHeight="1" x14ac:dyDescent="0.4">
      <c r="B10" s="180" t="s">
        <v>753</v>
      </c>
      <c r="C10" s="179" t="b">
        <f>L8</f>
        <v>0</v>
      </c>
      <c r="D10" s="908" t="s">
        <v>752</v>
      </c>
      <c r="E10" s="908"/>
      <c r="F10" s="177" t="b">
        <f>IF(H8='根域制限栽培リスト（削除不可）'!B3,'根域制限栽培リスト（削除不可）'!D3,IF('4(根域)'!H8='根域制限栽培リスト（削除不可）'!B4,'根域制限栽培リスト（削除不可）'!D4))</f>
        <v>0</v>
      </c>
      <c r="G10" s="176" t="s">
        <v>739</v>
      </c>
      <c r="J10" s="164"/>
    </row>
    <row r="11" spans="1:13" ht="18.75" customHeight="1" x14ac:dyDescent="0.4">
      <c r="B11" s="901" t="s">
        <v>751</v>
      </c>
      <c r="C11" s="902"/>
      <c r="D11" s="902"/>
      <c r="E11" s="902"/>
      <c r="F11" s="903"/>
      <c r="G11" s="194" t="b">
        <f>G8</f>
        <v>0</v>
      </c>
      <c r="H11" s="193" t="s">
        <v>328</v>
      </c>
      <c r="I11" s="164"/>
      <c r="J11" s="164"/>
      <c r="K11" s="159"/>
      <c r="L11" s="159"/>
    </row>
    <row r="12" spans="1:13" ht="18.75" customHeight="1" x14ac:dyDescent="0.4">
      <c r="B12" s="898" t="s">
        <v>750</v>
      </c>
      <c r="C12" s="899"/>
      <c r="D12" s="899"/>
      <c r="E12" s="899"/>
      <c r="F12" s="900"/>
      <c r="G12" s="192">
        <f>G11-L8*B8*1000</f>
        <v>0</v>
      </c>
      <c r="H12" s="191" t="s">
        <v>749</v>
      </c>
      <c r="I12" s="164"/>
      <c r="J12" s="190"/>
      <c r="K12" s="159"/>
      <c r="L12" s="159"/>
    </row>
    <row r="13" spans="1:13" ht="18.75" customHeight="1" x14ac:dyDescent="0.4">
      <c r="B13" s="175" t="s">
        <v>462</v>
      </c>
      <c r="C13" s="189" t="s">
        <v>748</v>
      </c>
      <c r="D13" s="188">
        <f>H8</f>
        <v>0</v>
      </c>
      <c r="E13" s="187" t="s">
        <v>739</v>
      </c>
      <c r="F13" s="173"/>
      <c r="G13" s="172">
        <f>ROUNDDOWN(G12*D13,-3)</f>
        <v>0</v>
      </c>
      <c r="H13" s="171" t="s">
        <v>747</v>
      </c>
      <c r="I13" s="164"/>
      <c r="K13" s="159"/>
      <c r="L13" s="159"/>
    </row>
    <row r="14" spans="1:13" ht="18.75" customHeight="1" x14ac:dyDescent="0.4">
      <c r="B14" s="183" t="s">
        <v>746</v>
      </c>
      <c r="C14" s="922" t="s">
        <v>745</v>
      </c>
      <c r="D14" s="923"/>
      <c r="E14" s="923"/>
      <c r="F14" s="924"/>
      <c r="G14" s="182">
        <f>ROUNDUP(G12*J8,-3)</f>
        <v>0</v>
      </c>
      <c r="H14" s="181" t="s">
        <v>744</v>
      </c>
      <c r="I14" s="164"/>
      <c r="J14" s="164"/>
      <c r="K14" s="159"/>
      <c r="L14" s="159"/>
    </row>
    <row r="15" spans="1:13" ht="18.75" customHeight="1" x14ac:dyDescent="0.4">
      <c r="B15" s="183" t="s">
        <v>743</v>
      </c>
      <c r="C15" s="186"/>
      <c r="D15" s="185"/>
      <c r="E15" s="185"/>
      <c r="F15" s="184"/>
      <c r="G15" s="182">
        <f>G11-G13-G14</f>
        <v>0</v>
      </c>
      <c r="H15" s="181" t="s">
        <v>328</v>
      </c>
      <c r="I15" s="164"/>
      <c r="K15" s="159"/>
      <c r="L15" s="159"/>
    </row>
    <row r="16" spans="1:13" ht="18.75" customHeight="1" x14ac:dyDescent="0.4">
      <c r="B16" s="170"/>
    </row>
    <row r="17" spans="2:12" ht="18.75" customHeight="1" x14ac:dyDescent="0.4">
      <c r="B17" s="180" t="s">
        <v>742</v>
      </c>
      <c r="C17" s="179">
        <f>(G13+G14)/10000</f>
        <v>0</v>
      </c>
      <c r="D17" s="178" t="s">
        <v>741</v>
      </c>
      <c r="E17" s="177" t="b">
        <f>IF(H8='根域制限栽培リスト（削除不可）'!B3,'根域制限栽培リスト（削除不可）'!C3,IF(H8='根域制限栽培リスト（削除不可）'!B4,'根域制限栽培リスト（削除不可）'!C4))</f>
        <v>0</v>
      </c>
      <c r="F17" s="176" t="s">
        <v>739</v>
      </c>
    </row>
    <row r="18" spans="2:12" ht="18.75" customHeight="1" x14ac:dyDescent="0.4">
      <c r="B18" s="175" t="s">
        <v>462</v>
      </c>
      <c r="C18" s="920" t="s">
        <v>740</v>
      </c>
      <c r="D18" s="921"/>
      <c r="E18" s="174" t="b">
        <f>E17</f>
        <v>0</v>
      </c>
      <c r="F18" s="173" t="s">
        <v>739</v>
      </c>
      <c r="G18" s="172">
        <f>ROUNDDOWN(C17*10000*E18,-3)</f>
        <v>0</v>
      </c>
      <c r="H18" s="171" t="s">
        <v>738</v>
      </c>
    </row>
    <row r="19" spans="2:12" ht="18.75" customHeight="1" x14ac:dyDescent="0.4">
      <c r="B19" s="170"/>
    </row>
    <row r="20" spans="2:12" ht="18.75" customHeight="1" x14ac:dyDescent="0.4">
      <c r="B20" s="169" t="s">
        <v>737</v>
      </c>
      <c r="C20" s="925" t="s">
        <v>736</v>
      </c>
      <c r="D20" s="925"/>
      <c r="E20" s="925"/>
      <c r="F20" s="926">
        <f>MIN(G18,G13)</f>
        <v>0</v>
      </c>
      <c r="G20" s="926"/>
      <c r="H20" s="168" t="s">
        <v>328</v>
      </c>
      <c r="J20" s="159"/>
      <c r="K20" s="159"/>
      <c r="L20" s="159"/>
    </row>
    <row r="21" spans="2:12" ht="18.75" customHeight="1" x14ac:dyDescent="0.4">
      <c r="B21" s="167"/>
      <c r="C21" s="167"/>
      <c r="D21" s="167"/>
      <c r="E21" s="167"/>
      <c r="F21" s="166"/>
      <c r="G21" s="165"/>
      <c r="H21" s="164"/>
      <c r="K21" s="159"/>
      <c r="L21" s="159"/>
    </row>
    <row r="22" spans="2:12" ht="18.75" customHeight="1" x14ac:dyDescent="0.4">
      <c r="B22" s="325" t="s">
        <v>155</v>
      </c>
      <c r="C22" s="326"/>
      <c r="D22" s="327"/>
      <c r="E22" s="927" t="s">
        <v>3</v>
      </c>
      <c r="F22" s="325" t="s">
        <v>189</v>
      </c>
      <c r="G22" s="327"/>
      <c r="H22" s="329" t="s">
        <v>6</v>
      </c>
    </row>
    <row r="23" spans="2:12" ht="18.75" customHeight="1" x14ac:dyDescent="0.4">
      <c r="B23" s="154" t="s">
        <v>735</v>
      </c>
      <c r="C23" s="154" t="s">
        <v>188</v>
      </c>
      <c r="D23" s="154" t="s">
        <v>190</v>
      </c>
      <c r="E23" s="560"/>
      <c r="F23" s="154" t="s">
        <v>734</v>
      </c>
      <c r="G23" s="154" t="s">
        <v>733</v>
      </c>
      <c r="H23" s="329"/>
    </row>
    <row r="24" spans="2:12" ht="18.75" customHeight="1" x14ac:dyDescent="0.4">
      <c r="B24" s="161">
        <f>D8</f>
        <v>0</v>
      </c>
      <c r="C24" s="161">
        <f>E8</f>
        <v>0</v>
      </c>
      <c r="D24" s="161">
        <f>C8</f>
        <v>0</v>
      </c>
      <c r="E24" s="161" t="b">
        <f>G8</f>
        <v>0</v>
      </c>
      <c r="F24" s="163">
        <f>F20</f>
        <v>0</v>
      </c>
      <c r="G24" s="162">
        <f>G14</f>
        <v>0</v>
      </c>
      <c r="H24" s="161">
        <f>E24-F24-G24</f>
        <v>0</v>
      </c>
    </row>
    <row r="25" spans="2:12" ht="18.75" customHeight="1" x14ac:dyDescent="0.4">
      <c r="H25" s="95"/>
    </row>
    <row r="27" spans="2:12" x14ac:dyDescent="0.4">
      <c r="J27" s="159"/>
    </row>
    <row r="28" spans="2:12" x14ac:dyDescent="0.4">
      <c r="B28" s="160"/>
      <c r="C28" s="160"/>
      <c r="D28" s="160"/>
      <c r="E28" s="160"/>
      <c r="F28" s="160"/>
      <c r="G28" s="919"/>
      <c r="H28" s="919"/>
      <c r="I28" s="159"/>
      <c r="J28" s="159"/>
      <c r="K28" s="159"/>
      <c r="L28" s="159"/>
    </row>
    <row r="30" spans="2:12" x14ac:dyDescent="0.4">
      <c r="B30" s="159"/>
      <c r="C30" s="159"/>
      <c r="D30" s="159"/>
      <c r="E30" s="159"/>
      <c r="F30" s="159"/>
      <c r="G30" s="159"/>
      <c r="H30" s="159"/>
      <c r="I30" s="159"/>
      <c r="J30" s="159"/>
      <c r="K30" s="159"/>
      <c r="L30" s="159"/>
    </row>
    <row r="31" spans="2:12" x14ac:dyDescent="0.4">
      <c r="B31" s="159"/>
      <c r="C31" s="159"/>
      <c r="D31" s="159"/>
      <c r="E31" s="159"/>
      <c r="F31" s="159"/>
      <c r="G31" s="159"/>
      <c r="H31" s="159"/>
      <c r="I31" s="159"/>
      <c r="J31" s="159"/>
      <c r="K31" s="159"/>
      <c r="L31" s="159"/>
    </row>
    <row r="32" spans="2:12" x14ac:dyDescent="0.4">
      <c r="B32" s="159"/>
      <c r="C32" s="159"/>
      <c r="D32" s="159"/>
      <c r="E32" s="159"/>
      <c r="F32" s="159"/>
      <c r="G32" s="159"/>
      <c r="H32" s="159"/>
      <c r="I32" s="159"/>
      <c r="J32" s="159"/>
      <c r="K32" s="159"/>
      <c r="L32" s="159"/>
    </row>
    <row r="33" spans="2:12" x14ac:dyDescent="0.4">
      <c r="B33" s="159"/>
      <c r="C33" s="159"/>
      <c r="D33" s="159"/>
      <c r="E33" s="159"/>
      <c r="F33" s="159"/>
      <c r="G33" s="159"/>
      <c r="H33" s="159"/>
      <c r="I33" s="159"/>
      <c r="J33" s="159"/>
      <c r="K33" s="159"/>
      <c r="L33" s="159"/>
    </row>
    <row r="34" spans="2:12" x14ac:dyDescent="0.4">
      <c r="B34" s="159"/>
      <c r="C34" s="159"/>
      <c r="D34" s="159"/>
      <c r="E34" s="159"/>
      <c r="F34" s="159"/>
      <c r="G34" s="159"/>
      <c r="H34" s="159"/>
      <c r="I34" s="159"/>
      <c r="J34" s="159"/>
      <c r="K34" s="159"/>
      <c r="L34" s="159"/>
    </row>
    <row r="35" spans="2:12" x14ac:dyDescent="0.4">
      <c r="B35" s="159"/>
      <c r="C35" s="159"/>
      <c r="D35" s="159"/>
      <c r="E35" s="159"/>
      <c r="F35" s="159"/>
      <c r="G35" s="159"/>
      <c r="H35" s="159"/>
      <c r="I35" s="159"/>
      <c r="J35" s="159"/>
      <c r="K35" s="159"/>
      <c r="L35" s="159"/>
    </row>
    <row r="36" spans="2:12" x14ac:dyDescent="0.4">
      <c r="B36" s="159"/>
      <c r="C36" s="159"/>
      <c r="D36" s="159"/>
      <c r="E36" s="159"/>
      <c r="F36" s="159"/>
      <c r="G36" s="159"/>
      <c r="H36" s="159"/>
      <c r="I36" s="159"/>
      <c r="J36" s="159"/>
      <c r="K36" s="159"/>
      <c r="L36" s="159"/>
    </row>
    <row r="37" spans="2:12" x14ac:dyDescent="0.4">
      <c r="B37" s="159"/>
      <c r="C37" s="159"/>
      <c r="D37" s="159"/>
      <c r="E37" s="159"/>
      <c r="F37" s="159"/>
      <c r="G37" s="159"/>
      <c r="H37" s="159"/>
      <c r="I37" s="159"/>
      <c r="K37" s="159"/>
      <c r="L37" s="159"/>
    </row>
  </sheetData>
  <mergeCells count="21">
    <mergeCell ref="G28:H28"/>
    <mergeCell ref="C18:D18"/>
    <mergeCell ref="C14:F14"/>
    <mergeCell ref="C20:E20"/>
    <mergeCell ref="F20:G20"/>
    <mergeCell ref="E22:E23"/>
    <mergeCell ref="H22:H23"/>
    <mergeCell ref="B2:H4"/>
    <mergeCell ref="C6:E6"/>
    <mergeCell ref="F6:F7"/>
    <mergeCell ref="G6:G7"/>
    <mergeCell ref="H8:I8"/>
    <mergeCell ref="B12:F12"/>
    <mergeCell ref="B11:F11"/>
    <mergeCell ref="B22:D22"/>
    <mergeCell ref="F22:G22"/>
    <mergeCell ref="L6:M7"/>
    <mergeCell ref="D10:E10"/>
    <mergeCell ref="H6:I7"/>
    <mergeCell ref="J6:K7"/>
    <mergeCell ref="J8:K8"/>
  </mergeCells>
  <phoneticPr fontId="1"/>
  <dataValidations count="2">
    <dataValidation type="list" allowBlank="1" showInputMessage="1" showErrorMessage="1" sqref="F18">
      <formula1>#REF!</formula1>
    </dataValidation>
    <dataValidation type="list" allowBlank="1" showInputMessage="1" showErrorMessage="1" sqref="J9:J10">
      <formula1>#REF!</formula1>
    </dataValidation>
  </dataValidations>
  <pageMargins left="0.7" right="0.7" top="0.75" bottom="0.75" header="0.3" footer="0.3"/>
  <pageSetup paperSize="9" scale="81" orientation="landscape"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'根域制限栽培リスト（削除不可）'!$B$3:$B$4</xm:f>
          </x14:formula1>
          <xm:sqref>H8</xm:sqref>
        </x14:dataValidation>
        <x14:dataValidation type="list" allowBlank="1" showInputMessage="1" showErrorMessage="1">
          <x14:formula1>
            <xm:f>'根域制限栽培リスト（削除不可）'!$A$3:$A$4</xm:f>
          </x14:formula1>
          <xm:sqref>F8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M37"/>
  <sheetViews>
    <sheetView view="pageBreakPreview" zoomScaleNormal="91" zoomScaleSheetLayoutView="100" workbookViewId="0">
      <selection activeCell="O2" sqref="O2"/>
    </sheetView>
  </sheetViews>
  <sheetFormatPr defaultColWidth="9" defaultRowHeight="18.75" customHeight="1" x14ac:dyDescent="0.4"/>
  <cols>
    <col min="1" max="1" width="9" style="91"/>
    <col min="2" max="2" width="13.125" style="91" customWidth="1"/>
    <col min="3" max="5" width="11.125" style="91" customWidth="1"/>
    <col min="6" max="6" width="12.25" style="91" customWidth="1"/>
    <col min="7" max="7" width="17.875" style="91" customWidth="1"/>
    <col min="8" max="8" width="9.375" style="91" customWidth="1"/>
    <col min="9" max="9" width="9.75" style="91" customWidth="1"/>
    <col min="10" max="10" width="10.125" style="91" customWidth="1"/>
    <col min="11" max="11" width="6.75" style="91" customWidth="1"/>
    <col min="12" max="13" width="11" style="91" customWidth="1"/>
    <col min="14" max="16384" width="9" style="91"/>
  </cols>
  <sheetData>
    <row r="1" spans="1:13" ht="18.75" customHeight="1" x14ac:dyDescent="0.4">
      <c r="A1" s="91" t="s">
        <v>770</v>
      </c>
    </row>
    <row r="2" spans="1:13" ht="18.75" customHeight="1" x14ac:dyDescent="0.4">
      <c r="B2" s="911" t="s">
        <v>772</v>
      </c>
      <c r="C2" s="911"/>
      <c r="D2" s="911"/>
      <c r="E2" s="911"/>
      <c r="F2" s="911"/>
      <c r="G2" s="911"/>
      <c r="H2" s="911"/>
      <c r="I2" s="217"/>
      <c r="J2" s="91" t="s">
        <v>768</v>
      </c>
    </row>
    <row r="3" spans="1:13" ht="18.75" customHeight="1" x14ac:dyDescent="0.4">
      <c r="B3" s="911"/>
      <c r="C3" s="911"/>
      <c r="D3" s="911"/>
      <c r="E3" s="911"/>
      <c r="F3" s="911"/>
      <c r="G3" s="911"/>
      <c r="H3" s="911"/>
      <c r="I3" s="216"/>
      <c r="J3" s="91" t="s">
        <v>767</v>
      </c>
    </row>
    <row r="4" spans="1:13" ht="18.75" customHeight="1" x14ac:dyDescent="0.4">
      <c r="B4" s="911"/>
      <c r="C4" s="911"/>
      <c r="D4" s="911"/>
      <c r="E4" s="911"/>
      <c r="F4" s="911"/>
      <c r="G4" s="911"/>
      <c r="H4" s="911"/>
      <c r="I4" s="215"/>
      <c r="J4" s="91" t="s">
        <v>766</v>
      </c>
    </row>
    <row r="5" spans="1:13" ht="18.75" customHeight="1" x14ac:dyDescent="0.4">
      <c r="G5" s="170"/>
    </row>
    <row r="6" spans="1:13" s="195" customFormat="1" ht="18.75" customHeight="1" x14ac:dyDescent="0.15">
      <c r="A6" s="91"/>
      <c r="B6" s="214" t="s">
        <v>765</v>
      </c>
      <c r="C6" s="912" t="s">
        <v>764</v>
      </c>
      <c r="D6" s="913"/>
      <c r="E6" s="914"/>
      <c r="F6" s="915" t="s">
        <v>763</v>
      </c>
      <c r="G6" s="915" t="s">
        <v>762</v>
      </c>
      <c r="H6" s="316" t="s">
        <v>761</v>
      </c>
      <c r="I6" s="316"/>
      <c r="J6" s="316" t="s">
        <v>760</v>
      </c>
      <c r="K6" s="316"/>
      <c r="L6" s="904" t="s">
        <v>759</v>
      </c>
      <c r="M6" s="905"/>
    </row>
    <row r="7" spans="1:13" s="195" customFormat="1" ht="18.75" customHeight="1" x14ac:dyDescent="0.15">
      <c r="B7" s="213" t="s">
        <v>758</v>
      </c>
      <c r="C7" s="212" t="s">
        <v>757</v>
      </c>
      <c r="D7" s="211" t="s">
        <v>756</v>
      </c>
      <c r="E7" s="210" t="s">
        <v>755</v>
      </c>
      <c r="F7" s="916"/>
      <c r="G7" s="916"/>
      <c r="H7" s="316"/>
      <c r="I7" s="316"/>
      <c r="J7" s="316"/>
      <c r="K7" s="316"/>
      <c r="L7" s="906"/>
      <c r="M7" s="907"/>
    </row>
    <row r="8" spans="1:13" s="195" customFormat="1" ht="18.75" customHeight="1" x14ac:dyDescent="0.15">
      <c r="B8" s="224"/>
      <c r="C8" s="208">
        <f>D8+E8</f>
        <v>0</v>
      </c>
      <c r="D8" s="207"/>
      <c r="E8" s="206"/>
      <c r="F8" s="205"/>
      <c r="G8" s="204" t="b">
        <f>IF(F8='V字ジョイントリスト（削除不可）'!A3,'4(V字)'!D8,IF('4(V字)'!F8='V字ジョイントリスト（削除不可）'!A4,'4(V字)'!C8))</f>
        <v>0</v>
      </c>
      <c r="H8" s="917"/>
      <c r="I8" s="918"/>
      <c r="J8" s="909"/>
      <c r="K8" s="910"/>
      <c r="L8" s="203" t="b">
        <f>IF(AND('4(V字)'!F8='V字ジョイントリスト（削除不可）'!A3,'4(V字)'!H8='V字ジョイントリスト（削除不可）'!B3),'V字ジョイントリスト（削除不可）'!G5,IF(AND('4(V字)'!F8='V字ジョイントリスト（削除不可）'!A3,'4(V字)'!H8='V字ジョイントリスト（削除不可）'!B4),'V字ジョイントリスト（削除不可）'!I5,IF(AND('4(V字)'!F8='V字ジョイントリスト（削除不可）'!A3,'4(V字)'!H8='V字ジョイントリスト（削除不可）'!B5),'V字ジョイントリスト（削除不可）'!K5,IF(AND(F8='V字ジョイントリスト（削除不可）'!A4,'4(V字)'!H8='V字ジョイントリスト（削除不可）'!B3),'V字ジョイントリスト（削除不可）'!H5,IF(AND(F8='V字ジョイントリスト（削除不可）'!A4,'4(V字)'!H8='V字ジョイントリスト（削除不可）'!B4),'V字ジョイントリスト（削除不可）'!J5,IF(AND(F8='V字ジョイントリスト（削除不可）'!A4,'4(V字)'!H8='V字ジョイントリスト（削除不可）'!B5),'V字ジョイントリスト（削除不可）'!L5))))))</f>
        <v>0</v>
      </c>
      <c r="M8" s="202" t="s">
        <v>754</v>
      </c>
    </row>
    <row r="9" spans="1:13" s="195" customFormat="1" ht="18.75" customHeight="1" x14ac:dyDescent="0.15">
      <c r="B9" s="201"/>
      <c r="C9" s="200"/>
      <c r="D9" s="200"/>
      <c r="E9" s="200"/>
      <c r="F9" s="200"/>
      <c r="G9" s="199"/>
      <c r="H9" s="198"/>
      <c r="I9" s="197"/>
      <c r="J9" s="196"/>
    </row>
    <row r="10" spans="1:13" ht="18.75" customHeight="1" x14ac:dyDescent="0.4">
      <c r="B10" s="180" t="s">
        <v>753</v>
      </c>
      <c r="C10" s="179" t="b">
        <f>L8</f>
        <v>0</v>
      </c>
      <c r="D10" s="908" t="s">
        <v>752</v>
      </c>
      <c r="E10" s="908"/>
      <c r="F10" s="177" t="b">
        <f>IF(H8='V字ジョイントリスト（削除不可）'!B3,'V字ジョイントリスト（削除不可）'!D3,IF('4(V字)'!H8='V字ジョイントリスト（削除不可）'!B4,'V字ジョイントリスト（削除不可）'!D4,IF('4(V字)'!H8='V字ジョイントリスト（削除不可）'!B5,'V字ジョイントリスト（削除不可）'!D5)))</f>
        <v>0</v>
      </c>
      <c r="G10" s="176" t="s">
        <v>739</v>
      </c>
      <c r="J10" s="164"/>
    </row>
    <row r="11" spans="1:13" ht="18.75" customHeight="1" x14ac:dyDescent="0.4">
      <c r="B11" s="901" t="s">
        <v>751</v>
      </c>
      <c r="C11" s="902"/>
      <c r="D11" s="902"/>
      <c r="E11" s="902"/>
      <c r="F11" s="903"/>
      <c r="G11" s="223" t="b">
        <f>G8</f>
        <v>0</v>
      </c>
      <c r="H11" s="222" t="s">
        <v>328</v>
      </c>
      <c r="I11" s="164"/>
      <c r="J11" s="164"/>
      <c r="K11" s="159"/>
      <c r="L11" s="159"/>
    </row>
    <row r="12" spans="1:13" ht="18.75" customHeight="1" x14ac:dyDescent="0.4">
      <c r="B12" s="898" t="s">
        <v>750</v>
      </c>
      <c r="C12" s="899"/>
      <c r="D12" s="899"/>
      <c r="E12" s="899"/>
      <c r="F12" s="900"/>
      <c r="G12" s="192">
        <f>G11-L8*B8*1000</f>
        <v>0</v>
      </c>
      <c r="H12" s="221" t="s">
        <v>749</v>
      </c>
      <c r="I12" s="164"/>
      <c r="J12" s="190"/>
      <c r="K12" s="159"/>
      <c r="L12" s="159"/>
    </row>
    <row r="13" spans="1:13" ht="18.75" customHeight="1" x14ac:dyDescent="0.4">
      <c r="B13" s="175" t="s">
        <v>462</v>
      </c>
      <c r="C13" s="189" t="s">
        <v>748</v>
      </c>
      <c r="D13" s="174">
        <f>H8</f>
        <v>0</v>
      </c>
      <c r="E13" s="187" t="s">
        <v>739</v>
      </c>
      <c r="F13" s="173"/>
      <c r="G13" s="172">
        <f>ROUNDDOWN(G12*D13,-3)</f>
        <v>0</v>
      </c>
      <c r="H13" s="171" t="s">
        <v>747</v>
      </c>
      <c r="I13" s="164"/>
      <c r="K13" s="159"/>
      <c r="L13" s="159"/>
    </row>
    <row r="14" spans="1:13" ht="18.75" customHeight="1" x14ac:dyDescent="0.4">
      <c r="B14" s="183" t="s">
        <v>746</v>
      </c>
      <c r="C14" s="922" t="s">
        <v>771</v>
      </c>
      <c r="D14" s="923"/>
      <c r="E14" s="923"/>
      <c r="F14" s="924"/>
      <c r="G14" s="182">
        <f>ROUNDUP(G12*J8,-3)</f>
        <v>0</v>
      </c>
      <c r="H14" s="181" t="s">
        <v>744</v>
      </c>
      <c r="I14" s="164"/>
      <c r="J14" s="164"/>
      <c r="K14" s="159"/>
      <c r="L14" s="159"/>
    </row>
    <row r="15" spans="1:13" ht="18.75" customHeight="1" x14ac:dyDescent="0.4">
      <c r="B15" s="183" t="s">
        <v>743</v>
      </c>
      <c r="C15" s="186"/>
      <c r="D15" s="185"/>
      <c r="E15" s="185"/>
      <c r="F15" s="184"/>
      <c r="G15" s="182">
        <f>G11-G13-G14</f>
        <v>0</v>
      </c>
      <c r="H15" s="181" t="s">
        <v>328</v>
      </c>
      <c r="I15" s="164"/>
      <c r="K15" s="159"/>
      <c r="L15" s="159"/>
    </row>
    <row r="16" spans="1:13" ht="18.75" customHeight="1" x14ac:dyDescent="0.4">
      <c r="B16" s="170"/>
    </row>
    <row r="17" spans="2:12" ht="18.75" customHeight="1" x14ac:dyDescent="0.4">
      <c r="B17" s="180" t="s">
        <v>742</v>
      </c>
      <c r="C17" s="179">
        <f>(G13+G14)/10000</f>
        <v>0</v>
      </c>
      <c r="D17" s="178" t="s">
        <v>741</v>
      </c>
      <c r="E17" s="177" t="b">
        <f>IF(H8='V字ジョイントリスト（削除不可）'!B3,'V字ジョイントリスト（削除不可）'!C3,IF('4(V字)'!H8='V字ジョイントリスト（削除不可）'!B4,'V字ジョイントリスト（削除不可）'!C4,IF('4(V字)'!H8='V字ジョイントリスト（削除不可）'!B5,'V字ジョイントリスト（削除不可）'!C5)))</f>
        <v>0</v>
      </c>
      <c r="F17" s="176" t="s">
        <v>739</v>
      </c>
    </row>
    <row r="18" spans="2:12" ht="18.75" customHeight="1" x14ac:dyDescent="0.4">
      <c r="B18" s="175" t="s">
        <v>462</v>
      </c>
      <c r="C18" s="920" t="s">
        <v>740</v>
      </c>
      <c r="D18" s="921"/>
      <c r="E18" s="174" t="b">
        <f>E17</f>
        <v>0</v>
      </c>
      <c r="F18" s="173" t="s">
        <v>739</v>
      </c>
      <c r="G18" s="172">
        <f>ROUNDDOWN(C17*10000*E18,-3)</f>
        <v>0</v>
      </c>
      <c r="H18" s="171" t="s">
        <v>328</v>
      </c>
    </row>
    <row r="19" spans="2:12" ht="18.75" customHeight="1" x14ac:dyDescent="0.4">
      <c r="B19" s="167"/>
      <c r="C19" s="220"/>
      <c r="D19" s="220"/>
      <c r="E19" s="220"/>
      <c r="F19" s="220"/>
      <c r="G19" s="166"/>
      <c r="H19" s="219"/>
    </row>
    <row r="20" spans="2:12" ht="18.75" customHeight="1" x14ac:dyDescent="0.4">
      <c r="B20" s="169" t="s">
        <v>737</v>
      </c>
      <c r="C20" s="925" t="s">
        <v>736</v>
      </c>
      <c r="D20" s="925"/>
      <c r="E20" s="925"/>
      <c r="F20" s="926">
        <f>MIN(G18,G13)</f>
        <v>0</v>
      </c>
      <c r="G20" s="926"/>
      <c r="H20" s="168" t="s">
        <v>328</v>
      </c>
      <c r="I20" s="159"/>
      <c r="J20" s="159"/>
      <c r="K20" s="159"/>
    </row>
    <row r="21" spans="2:12" ht="18.75" customHeight="1" x14ac:dyDescent="0.4">
      <c r="B21" s="167"/>
      <c r="C21" s="167"/>
      <c r="D21" s="167"/>
      <c r="E21" s="167"/>
      <c r="F21" s="166"/>
      <c r="G21" s="165"/>
      <c r="H21" s="164"/>
      <c r="J21" s="159"/>
      <c r="K21" s="159"/>
    </row>
    <row r="22" spans="2:12" ht="18.75" customHeight="1" x14ac:dyDescent="0.4">
      <c r="B22" s="329" t="s">
        <v>155</v>
      </c>
      <c r="C22" s="329"/>
      <c r="D22" s="329"/>
      <c r="E22" s="329" t="s">
        <v>3</v>
      </c>
      <c r="F22" s="329" t="s">
        <v>189</v>
      </c>
      <c r="G22" s="329"/>
      <c r="H22" s="329" t="s">
        <v>6</v>
      </c>
    </row>
    <row r="23" spans="2:12" ht="18.75" customHeight="1" x14ac:dyDescent="0.4">
      <c r="B23" s="154" t="s">
        <v>735</v>
      </c>
      <c r="C23" s="154" t="s">
        <v>188</v>
      </c>
      <c r="D23" s="154" t="s">
        <v>190</v>
      </c>
      <c r="E23" s="329"/>
      <c r="F23" s="154" t="s">
        <v>734</v>
      </c>
      <c r="G23" s="154" t="s">
        <v>733</v>
      </c>
      <c r="H23" s="329"/>
    </row>
    <row r="24" spans="2:12" ht="18.75" customHeight="1" x14ac:dyDescent="0.4">
      <c r="B24" s="161">
        <f>D8</f>
        <v>0</v>
      </c>
      <c r="C24" s="161">
        <f>E8</f>
        <v>0</v>
      </c>
      <c r="D24" s="161">
        <f>C8</f>
        <v>0</v>
      </c>
      <c r="E24" s="161" t="b">
        <f>G8</f>
        <v>0</v>
      </c>
      <c r="F24" s="163">
        <f>F20</f>
        <v>0</v>
      </c>
      <c r="G24" s="218"/>
      <c r="H24" s="161">
        <f>E24-F24-G24</f>
        <v>0</v>
      </c>
    </row>
    <row r="27" spans="2:12" ht="18.75" customHeight="1" x14ac:dyDescent="0.4">
      <c r="J27" s="159"/>
    </row>
    <row r="28" spans="2:12" ht="18.75" customHeight="1" x14ac:dyDescent="0.4">
      <c r="B28" s="160"/>
      <c r="C28" s="160"/>
      <c r="D28" s="160"/>
      <c r="E28" s="160"/>
      <c r="F28" s="160"/>
      <c r="G28" s="919"/>
      <c r="H28" s="919"/>
      <c r="I28" s="159"/>
      <c r="J28" s="159"/>
      <c r="K28" s="159"/>
      <c r="L28" s="159"/>
    </row>
    <row r="30" spans="2:12" ht="18.75" customHeight="1" x14ac:dyDescent="0.4">
      <c r="B30" s="159"/>
      <c r="C30" s="159"/>
      <c r="D30" s="159"/>
      <c r="E30" s="159"/>
      <c r="F30" s="159"/>
      <c r="G30" s="159"/>
      <c r="H30" s="159"/>
      <c r="I30" s="159"/>
      <c r="J30" s="159"/>
      <c r="K30" s="159"/>
      <c r="L30" s="159"/>
    </row>
    <row r="31" spans="2:12" ht="18.75" customHeight="1" x14ac:dyDescent="0.4">
      <c r="B31" s="159"/>
      <c r="C31" s="159"/>
      <c r="D31" s="159"/>
      <c r="E31" s="159"/>
      <c r="F31" s="159"/>
      <c r="G31" s="159"/>
      <c r="H31" s="159"/>
      <c r="I31" s="159"/>
      <c r="J31" s="159"/>
      <c r="K31" s="159"/>
      <c r="L31" s="159"/>
    </row>
    <row r="32" spans="2:12" ht="18.75" customHeight="1" x14ac:dyDescent="0.4">
      <c r="B32" s="159"/>
      <c r="C32" s="159"/>
      <c r="D32" s="159"/>
      <c r="E32" s="159"/>
      <c r="F32" s="159"/>
      <c r="G32" s="159"/>
      <c r="H32" s="159"/>
      <c r="I32" s="159"/>
      <c r="J32" s="159"/>
      <c r="K32" s="159"/>
      <c r="L32" s="159"/>
    </row>
    <row r="33" spans="2:12" ht="18.75" customHeight="1" x14ac:dyDescent="0.4">
      <c r="B33" s="159"/>
      <c r="C33" s="159"/>
      <c r="D33" s="159"/>
      <c r="E33" s="159"/>
      <c r="F33" s="159"/>
      <c r="G33" s="159"/>
      <c r="H33" s="159"/>
      <c r="I33" s="159"/>
      <c r="J33" s="159"/>
      <c r="K33" s="159"/>
      <c r="L33" s="159"/>
    </row>
    <row r="34" spans="2:12" ht="18.75" customHeight="1" x14ac:dyDescent="0.4">
      <c r="B34" s="159"/>
      <c r="C34" s="159"/>
      <c r="D34" s="159"/>
      <c r="E34" s="159"/>
      <c r="F34" s="159"/>
      <c r="G34" s="159"/>
      <c r="H34" s="159"/>
      <c r="I34" s="159"/>
      <c r="J34" s="159"/>
      <c r="K34" s="159"/>
      <c r="L34" s="159"/>
    </row>
    <row r="35" spans="2:12" ht="18.75" customHeight="1" x14ac:dyDescent="0.4">
      <c r="B35" s="159"/>
      <c r="C35" s="159"/>
      <c r="D35" s="159"/>
      <c r="E35" s="159"/>
      <c r="F35" s="159"/>
      <c r="G35" s="159"/>
      <c r="H35" s="159"/>
      <c r="I35" s="159"/>
      <c r="J35" s="159"/>
      <c r="K35" s="159"/>
      <c r="L35" s="159"/>
    </row>
    <row r="36" spans="2:12" ht="18.75" customHeight="1" x14ac:dyDescent="0.4">
      <c r="B36" s="159"/>
      <c r="C36" s="159"/>
      <c r="D36" s="159"/>
      <c r="E36" s="159"/>
      <c r="F36" s="159"/>
      <c r="G36" s="159"/>
      <c r="H36" s="159"/>
      <c r="I36" s="159"/>
      <c r="J36" s="159"/>
      <c r="K36" s="159"/>
      <c r="L36" s="159"/>
    </row>
    <row r="37" spans="2:12" ht="18.75" customHeight="1" x14ac:dyDescent="0.4">
      <c r="B37" s="159"/>
      <c r="C37" s="159"/>
      <c r="D37" s="159"/>
      <c r="E37" s="159"/>
      <c r="F37" s="159"/>
      <c r="G37" s="159"/>
      <c r="H37" s="159"/>
      <c r="I37" s="159"/>
      <c r="K37" s="159"/>
      <c r="L37" s="159"/>
    </row>
  </sheetData>
  <mergeCells count="21">
    <mergeCell ref="B2:H4"/>
    <mergeCell ref="C6:E6"/>
    <mergeCell ref="F6:F7"/>
    <mergeCell ref="G6:G7"/>
    <mergeCell ref="H6:I7"/>
    <mergeCell ref="G28:H28"/>
    <mergeCell ref="C20:E20"/>
    <mergeCell ref="F20:G20"/>
    <mergeCell ref="B22:D22"/>
    <mergeCell ref="E22:E23"/>
    <mergeCell ref="F22:G22"/>
    <mergeCell ref="C14:F14"/>
    <mergeCell ref="L6:M7"/>
    <mergeCell ref="J6:K7"/>
    <mergeCell ref="J8:K8"/>
    <mergeCell ref="H22:H23"/>
    <mergeCell ref="C18:D18"/>
    <mergeCell ref="H8:I8"/>
    <mergeCell ref="B11:F11"/>
    <mergeCell ref="B12:F12"/>
    <mergeCell ref="D10:E10"/>
  </mergeCells>
  <phoneticPr fontId="1"/>
  <dataValidations count="2">
    <dataValidation type="list" allowBlank="1" showInputMessage="1" showErrorMessage="1" sqref="F9 F18:F19">
      <formula1>#REF!</formula1>
    </dataValidation>
    <dataValidation type="list" allowBlank="1" showInputMessage="1" showErrorMessage="1" sqref="J9:J10">
      <formula1>#REF!</formula1>
    </dataValidation>
  </dataValidations>
  <pageMargins left="0.7" right="0.7" top="0.75" bottom="0.75" header="0.3" footer="0.3"/>
  <pageSetup paperSize="9" scale="82" orientation="landscape"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'V字ジョイントリスト（削除不可）'!$B$3:$B$5</xm:f>
          </x14:formula1>
          <xm:sqref>H8</xm:sqref>
        </x14:dataValidation>
        <x14:dataValidation type="list" allowBlank="1" showInputMessage="1" showErrorMessage="1">
          <x14:formula1>
            <xm:f>'V字ジョイントリスト（削除不可）'!$A$3:$A$4</xm:f>
          </x14:formula1>
          <xm:sqref>F8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I22"/>
  <sheetViews>
    <sheetView view="pageBreakPreview" zoomScaleNormal="100" zoomScaleSheetLayoutView="100" workbookViewId="0">
      <selection activeCell="E5" sqref="E5:H5"/>
    </sheetView>
  </sheetViews>
  <sheetFormatPr defaultColWidth="9" defaultRowHeight="21" customHeight="1" x14ac:dyDescent="0.4"/>
  <cols>
    <col min="1" max="1" width="1.375" style="91" customWidth="1"/>
    <col min="2" max="2" width="5.25" style="91" customWidth="1"/>
    <col min="3" max="3" width="8.125" style="91" customWidth="1"/>
    <col min="4" max="4" width="1.5" style="91" customWidth="1"/>
    <col min="5" max="5" width="10.75" style="91" customWidth="1"/>
    <col min="6" max="6" width="3.875" style="91" customWidth="1"/>
    <col min="7" max="7" width="14.25" style="91" customWidth="1"/>
    <col min="8" max="8" width="12.75" style="91" customWidth="1"/>
    <col min="9" max="9" width="12.25" style="91" customWidth="1"/>
    <col min="10" max="10" width="1.25" style="91" customWidth="1"/>
    <col min="11" max="16384" width="9" style="91"/>
  </cols>
  <sheetData>
    <row r="1" spans="1:9" ht="21" customHeight="1" x14ac:dyDescent="0.4">
      <c r="A1" s="91" t="s">
        <v>793</v>
      </c>
    </row>
    <row r="2" spans="1:9" ht="30" customHeight="1" x14ac:dyDescent="0.4">
      <c r="B2" s="897" t="s">
        <v>792</v>
      </c>
      <c r="C2" s="897"/>
      <c r="D2" s="897"/>
      <c r="E2" s="897"/>
      <c r="F2" s="897"/>
      <c r="G2" s="897"/>
      <c r="H2" s="897"/>
      <c r="I2" s="897"/>
    </row>
    <row r="4" spans="1:9" ht="21" customHeight="1" x14ac:dyDescent="0.4">
      <c r="B4" s="931" t="s">
        <v>795</v>
      </c>
      <c r="C4" s="931"/>
      <c r="D4" s="241" t="s">
        <v>794</v>
      </c>
      <c r="E4" s="240" t="str">
        <f>'別紙B-1　総括表'!N6</f>
        <v>令和８年度</v>
      </c>
      <c r="F4" s="240" t="s">
        <v>594</v>
      </c>
      <c r="G4" s="240"/>
      <c r="H4" s="240"/>
    </row>
    <row r="5" spans="1:9" ht="24" customHeight="1" x14ac:dyDescent="0.4">
      <c r="B5" s="932" t="s">
        <v>796</v>
      </c>
      <c r="C5" s="932"/>
      <c r="D5" s="241" t="s">
        <v>794</v>
      </c>
      <c r="E5" s="933">
        <f>'別紙B-1　総括表'!V10</f>
        <v>0</v>
      </c>
      <c r="F5" s="933"/>
      <c r="G5" s="933"/>
      <c r="H5" s="933"/>
    </row>
    <row r="6" spans="1:9" ht="24" customHeight="1" x14ac:dyDescent="0.4">
      <c r="B6" s="931" t="s">
        <v>797</v>
      </c>
      <c r="C6" s="931"/>
      <c r="D6" s="241" t="s">
        <v>794</v>
      </c>
      <c r="E6" s="934"/>
      <c r="F6" s="934"/>
      <c r="G6" s="934"/>
      <c r="H6" s="934"/>
    </row>
    <row r="7" spans="1:9" ht="24" customHeight="1" x14ac:dyDescent="0.4">
      <c r="B7" s="3"/>
      <c r="C7" s="3"/>
      <c r="D7" s="3"/>
      <c r="E7" s="3"/>
      <c r="F7" s="3"/>
      <c r="G7" s="3"/>
      <c r="H7" s="3"/>
    </row>
    <row r="8" spans="1:9" ht="25.5" customHeight="1" x14ac:dyDescent="0.4">
      <c r="B8" s="91" t="s">
        <v>791</v>
      </c>
    </row>
    <row r="9" spans="1:9" ht="26.25" customHeight="1" x14ac:dyDescent="0.4">
      <c r="B9" s="152" t="s">
        <v>790</v>
      </c>
      <c r="C9" s="340" t="s">
        <v>309</v>
      </c>
      <c r="D9" s="341"/>
      <c r="E9" s="341"/>
      <c r="F9" s="342"/>
      <c r="G9" s="153" t="s">
        <v>789</v>
      </c>
      <c r="H9" s="153" t="s">
        <v>788</v>
      </c>
      <c r="I9" s="153" t="s">
        <v>152</v>
      </c>
    </row>
    <row r="10" spans="1:9" ht="26.25" customHeight="1" x14ac:dyDescent="0.4">
      <c r="B10" s="152">
        <v>1</v>
      </c>
      <c r="C10" s="340"/>
      <c r="D10" s="341"/>
      <c r="E10" s="341"/>
      <c r="F10" s="342"/>
      <c r="G10" s="152"/>
      <c r="H10" s="152">
        <v>0</v>
      </c>
      <c r="I10" s="152"/>
    </row>
    <row r="11" spans="1:9" ht="26.25" customHeight="1" x14ac:dyDescent="0.4">
      <c r="B11" s="152">
        <v>2</v>
      </c>
      <c r="C11" s="340"/>
      <c r="D11" s="341"/>
      <c r="E11" s="341"/>
      <c r="F11" s="342"/>
      <c r="G11" s="152"/>
      <c r="H11" s="152">
        <v>0</v>
      </c>
      <c r="I11" s="152"/>
    </row>
    <row r="12" spans="1:9" ht="26.25" customHeight="1" x14ac:dyDescent="0.4">
      <c r="B12" s="152">
        <v>3</v>
      </c>
      <c r="C12" s="340"/>
      <c r="D12" s="341"/>
      <c r="E12" s="341"/>
      <c r="F12" s="342"/>
      <c r="G12" s="152"/>
      <c r="H12" s="152">
        <v>0</v>
      </c>
      <c r="I12" s="152"/>
    </row>
    <row r="13" spans="1:9" ht="26.25" customHeight="1" x14ac:dyDescent="0.4">
      <c r="B13" s="152">
        <v>4</v>
      </c>
      <c r="C13" s="340"/>
      <c r="D13" s="341"/>
      <c r="E13" s="341"/>
      <c r="F13" s="342"/>
      <c r="G13" s="152"/>
      <c r="H13" s="152">
        <v>0</v>
      </c>
      <c r="I13" s="152"/>
    </row>
    <row r="14" spans="1:9" ht="26.25" customHeight="1" x14ac:dyDescent="0.4">
      <c r="B14" s="152">
        <v>5</v>
      </c>
      <c r="C14" s="340"/>
      <c r="D14" s="341"/>
      <c r="E14" s="341"/>
      <c r="F14" s="342"/>
      <c r="G14" s="153"/>
      <c r="H14" s="152">
        <v>0</v>
      </c>
      <c r="I14" s="152"/>
    </row>
    <row r="15" spans="1:9" ht="26.25" customHeight="1" x14ac:dyDescent="0.4">
      <c r="B15" s="152">
        <v>6</v>
      </c>
      <c r="C15" s="340"/>
      <c r="D15" s="341"/>
      <c r="E15" s="341"/>
      <c r="F15" s="342"/>
      <c r="G15" s="152"/>
      <c r="H15" s="152">
        <v>0</v>
      </c>
      <c r="I15" s="152"/>
    </row>
    <row r="16" spans="1:9" ht="26.25" customHeight="1" x14ac:dyDescent="0.4">
      <c r="B16" s="152">
        <v>7</v>
      </c>
      <c r="C16" s="340"/>
      <c r="D16" s="341"/>
      <c r="E16" s="341"/>
      <c r="F16" s="342"/>
      <c r="G16" s="152"/>
      <c r="H16" s="152">
        <v>0</v>
      </c>
      <c r="I16" s="152"/>
    </row>
    <row r="17" spans="2:9" ht="26.25" customHeight="1" x14ac:dyDescent="0.4">
      <c r="B17" s="152">
        <v>8</v>
      </c>
      <c r="C17" s="340"/>
      <c r="D17" s="341"/>
      <c r="E17" s="341"/>
      <c r="F17" s="342"/>
      <c r="G17" s="152"/>
      <c r="H17" s="152">
        <v>0</v>
      </c>
      <c r="I17" s="152"/>
    </row>
    <row r="18" spans="2:9" ht="26.25" customHeight="1" x14ac:dyDescent="0.4">
      <c r="B18" s="239">
        <v>9</v>
      </c>
      <c r="C18" s="340"/>
      <c r="D18" s="341"/>
      <c r="E18" s="341"/>
      <c r="F18" s="342"/>
      <c r="G18" s="239"/>
      <c r="H18" s="152">
        <v>0</v>
      </c>
      <c r="I18" s="152"/>
    </row>
    <row r="19" spans="2:9" ht="26.25" customHeight="1" x14ac:dyDescent="0.4">
      <c r="B19" s="152">
        <v>10</v>
      </c>
      <c r="C19" s="340"/>
      <c r="D19" s="341"/>
      <c r="E19" s="341"/>
      <c r="F19" s="342"/>
      <c r="G19" s="152"/>
      <c r="H19" s="152">
        <v>0</v>
      </c>
      <c r="I19" s="152"/>
    </row>
    <row r="20" spans="2:9" ht="27.75" customHeight="1" x14ac:dyDescent="0.4">
      <c r="B20" s="928" t="s">
        <v>787</v>
      </c>
      <c r="C20" s="929"/>
      <c r="D20" s="929"/>
      <c r="E20" s="929"/>
      <c r="F20" s="929"/>
      <c r="G20" s="930"/>
      <c r="H20" s="238">
        <f>SUM(H10:H19)</f>
        <v>0</v>
      </c>
      <c r="I20" s="237"/>
    </row>
    <row r="21" spans="2:9" ht="43.5" customHeight="1" x14ac:dyDescent="0.4">
      <c r="B21" s="935" t="s">
        <v>786</v>
      </c>
      <c r="C21" s="935"/>
      <c r="D21" s="935"/>
      <c r="E21" s="935"/>
      <c r="F21" s="935"/>
      <c r="G21" s="935"/>
      <c r="H21" s="935"/>
      <c r="I21" s="935"/>
    </row>
    <row r="22" spans="2:9" ht="21" customHeight="1" x14ac:dyDescent="0.4">
      <c r="B22" s="91" t="s">
        <v>785</v>
      </c>
    </row>
  </sheetData>
  <mergeCells count="19">
    <mergeCell ref="B21:I21"/>
    <mergeCell ref="C9:F9"/>
    <mergeCell ref="C10:F10"/>
    <mergeCell ref="C11:F11"/>
    <mergeCell ref="C12:F12"/>
    <mergeCell ref="C19:F19"/>
    <mergeCell ref="C13:F13"/>
    <mergeCell ref="C14:F14"/>
    <mergeCell ref="C15:F15"/>
    <mergeCell ref="C16:F16"/>
    <mergeCell ref="C17:F17"/>
    <mergeCell ref="C18:F18"/>
    <mergeCell ref="B2:I2"/>
    <mergeCell ref="B20:G20"/>
    <mergeCell ref="B4:C4"/>
    <mergeCell ref="B5:C5"/>
    <mergeCell ref="B6:C6"/>
    <mergeCell ref="E5:H5"/>
    <mergeCell ref="E6:H6"/>
  </mergeCells>
  <phoneticPr fontId="1"/>
  <conditionalFormatting sqref="E6:H6">
    <cfRule type="containsBlanks" dxfId="0" priority="1">
      <formula>LEN(TRIM(E6))=0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R63"/>
  <sheetViews>
    <sheetView showGridLines="0" view="pageBreakPreview" zoomScale="118" zoomScaleNormal="100" zoomScaleSheetLayoutView="118" workbookViewId="0">
      <selection activeCell="V68" sqref="V68"/>
    </sheetView>
  </sheetViews>
  <sheetFormatPr defaultColWidth="8.75" defaultRowHeight="18.75" x14ac:dyDescent="0.4"/>
  <cols>
    <col min="1" max="18" width="7.125" style="156" customWidth="1"/>
    <col min="19" max="16384" width="8.75" style="156"/>
  </cols>
  <sheetData>
    <row r="1" spans="1:18" x14ac:dyDescent="0.4">
      <c r="A1" s="248" t="s">
        <v>815</v>
      </c>
    </row>
    <row r="2" spans="1:18" ht="35.450000000000003" customHeight="1" x14ac:dyDescent="0.4">
      <c r="A2" s="247"/>
    </row>
    <row r="3" spans="1:18" ht="35.450000000000003" customHeight="1" x14ac:dyDescent="0.4">
      <c r="A3" s="247"/>
    </row>
    <row r="4" spans="1:18" ht="35.450000000000003" customHeight="1" x14ac:dyDescent="0.4">
      <c r="A4" s="247"/>
    </row>
    <row r="5" spans="1:18" ht="35.450000000000003" customHeight="1" x14ac:dyDescent="0.4">
      <c r="A5" s="247"/>
    </row>
    <row r="6" spans="1:18" ht="40.9" customHeight="1" x14ac:dyDescent="0.4">
      <c r="A6" s="936" t="s">
        <v>814</v>
      </c>
      <c r="B6" s="615"/>
      <c r="C6" s="615"/>
      <c r="D6" s="615"/>
      <c r="E6" s="615"/>
      <c r="F6" s="615"/>
      <c r="G6" s="615"/>
      <c r="H6" s="615"/>
      <c r="I6" s="615"/>
      <c r="J6" s="615"/>
      <c r="K6" s="615"/>
      <c r="L6" s="615"/>
      <c r="M6" s="615"/>
      <c r="N6" s="615"/>
      <c r="O6" s="615"/>
      <c r="P6" s="615"/>
      <c r="Q6" s="615"/>
      <c r="R6" s="615"/>
    </row>
    <row r="7" spans="1:18" ht="27.6" customHeight="1" x14ac:dyDescent="0.4">
      <c r="A7" s="247"/>
    </row>
    <row r="8" spans="1:18" ht="27.6" customHeight="1" x14ac:dyDescent="0.4">
      <c r="A8" s="247"/>
    </row>
    <row r="9" spans="1:18" ht="27.6" customHeight="1" x14ac:dyDescent="0.4">
      <c r="A9" s="247"/>
    </row>
    <row r="10" spans="1:18" ht="27.6" customHeight="1" x14ac:dyDescent="0.4">
      <c r="A10" s="247"/>
    </row>
    <row r="11" spans="1:18" ht="30.6" customHeight="1" x14ac:dyDescent="0.4">
      <c r="A11" s="937" t="s">
        <v>813</v>
      </c>
      <c r="B11" s="615"/>
      <c r="C11" s="615"/>
      <c r="D11" s="615"/>
      <c r="E11" s="615"/>
      <c r="F11" s="615"/>
      <c r="G11" s="615"/>
      <c r="H11" s="615"/>
      <c r="I11" s="615"/>
      <c r="J11" s="615"/>
      <c r="K11" s="615"/>
      <c r="L11" s="615"/>
      <c r="M11" s="615"/>
      <c r="N11" s="615"/>
      <c r="O11" s="615"/>
      <c r="P11" s="615"/>
      <c r="Q11" s="615"/>
      <c r="R11" s="615"/>
    </row>
    <row r="12" spans="1:18" ht="30.6" customHeight="1" x14ac:dyDescent="0.4">
      <c r="A12" s="249"/>
      <c r="B12" s="101"/>
      <c r="C12" s="101"/>
      <c r="D12" s="101"/>
      <c r="E12" s="101"/>
      <c r="G12" s="939" t="s">
        <v>816</v>
      </c>
      <c r="H12" s="939"/>
      <c r="I12" s="939"/>
      <c r="J12" s="939">
        <f>'別紙B-1　総括表'!V10</f>
        <v>0</v>
      </c>
      <c r="K12" s="939"/>
      <c r="L12" s="939"/>
      <c r="M12" s="939"/>
      <c r="N12" s="103"/>
      <c r="O12" s="101"/>
      <c r="P12" s="101"/>
      <c r="Q12" s="101"/>
      <c r="R12" s="101"/>
    </row>
    <row r="13" spans="1:18" ht="24" x14ac:dyDescent="0.4">
      <c r="A13" s="246"/>
      <c r="M13" s="102"/>
      <c r="N13" s="102"/>
    </row>
    <row r="15" spans="1:18" ht="24" x14ac:dyDescent="0.4">
      <c r="A15" s="245"/>
    </row>
    <row r="16" spans="1:18" x14ac:dyDescent="0.4">
      <c r="A16" s="938" t="s">
        <v>812</v>
      </c>
      <c r="B16" s="615"/>
      <c r="C16" s="615"/>
      <c r="D16" s="615"/>
      <c r="E16" s="615"/>
      <c r="F16" s="615"/>
      <c r="G16" s="615"/>
      <c r="H16" s="615"/>
      <c r="I16" s="615"/>
      <c r="J16" s="615"/>
      <c r="K16" s="615"/>
      <c r="L16" s="615"/>
      <c r="M16" s="615"/>
      <c r="N16" s="615"/>
      <c r="O16" s="615"/>
      <c r="P16" s="615"/>
      <c r="Q16" s="615"/>
      <c r="R16" s="615"/>
    </row>
    <row r="17" spans="1:18" ht="24" customHeight="1" x14ac:dyDescent="0.4">
      <c r="A17" s="938" t="s">
        <v>811</v>
      </c>
      <c r="B17" s="615"/>
      <c r="C17" s="615"/>
      <c r="D17" s="615"/>
      <c r="E17" s="615"/>
      <c r="F17" s="615"/>
      <c r="G17" s="615"/>
      <c r="H17" s="615"/>
      <c r="I17" s="615"/>
      <c r="J17" s="615"/>
      <c r="K17" s="615"/>
      <c r="L17" s="615"/>
      <c r="M17" s="615"/>
      <c r="N17" s="615"/>
      <c r="O17" s="615"/>
      <c r="P17" s="615"/>
      <c r="Q17" s="615"/>
      <c r="R17" s="615"/>
    </row>
    <row r="18" spans="1:18" ht="58.9" customHeight="1" x14ac:dyDescent="0.4">
      <c r="A18" s="938" t="s">
        <v>810</v>
      </c>
      <c r="B18" s="615"/>
      <c r="C18" s="615"/>
      <c r="D18" s="615"/>
      <c r="E18" s="615"/>
      <c r="F18" s="615"/>
      <c r="G18" s="615"/>
      <c r="H18" s="615"/>
      <c r="I18" s="615"/>
      <c r="J18" s="615"/>
      <c r="K18" s="615"/>
      <c r="L18" s="615"/>
      <c r="M18" s="615"/>
      <c r="N18" s="615"/>
      <c r="O18" s="615"/>
      <c r="P18" s="615"/>
      <c r="Q18" s="615"/>
      <c r="R18" s="615"/>
    </row>
    <row r="19" spans="1:18" x14ac:dyDescent="0.4">
      <c r="A19" s="243"/>
    </row>
    <row r="20" spans="1:18" ht="21.6" customHeight="1" x14ac:dyDescent="0.4">
      <c r="A20" s="938" t="s">
        <v>809</v>
      </c>
      <c r="B20" s="615"/>
      <c r="C20" s="615"/>
      <c r="D20" s="615"/>
      <c r="E20" s="615"/>
      <c r="F20" s="615"/>
      <c r="G20" s="615"/>
      <c r="H20" s="615"/>
      <c r="I20" s="615"/>
      <c r="J20" s="615"/>
      <c r="K20" s="615"/>
      <c r="L20" s="615"/>
      <c r="M20" s="615"/>
      <c r="N20" s="615"/>
      <c r="O20" s="615"/>
      <c r="P20" s="615"/>
      <c r="Q20" s="615"/>
      <c r="R20" s="615"/>
    </row>
    <row r="21" spans="1:18" x14ac:dyDescent="0.4">
      <c r="A21" s="938" t="s">
        <v>819</v>
      </c>
      <c r="B21" s="615"/>
      <c r="C21" s="615"/>
      <c r="D21" s="615"/>
      <c r="E21" s="615"/>
      <c r="F21" s="615"/>
      <c r="G21" s="615"/>
      <c r="H21" s="615"/>
      <c r="I21" s="615"/>
      <c r="J21" s="615"/>
      <c r="K21" s="615"/>
      <c r="L21" s="615"/>
      <c r="M21" s="615"/>
      <c r="N21" s="615"/>
      <c r="O21" s="615"/>
      <c r="P21" s="615"/>
      <c r="Q21" s="615"/>
      <c r="R21" s="615"/>
    </row>
    <row r="22" spans="1:18" x14ac:dyDescent="0.4">
      <c r="A22" s="940" t="s">
        <v>808</v>
      </c>
      <c r="B22" s="941"/>
      <c r="C22" s="941"/>
      <c r="D22" s="941"/>
      <c r="E22" s="941"/>
      <c r="F22" s="941"/>
      <c r="G22" s="941"/>
      <c r="H22" s="941"/>
      <c r="I22" s="941"/>
      <c r="J22" s="941"/>
      <c r="K22" s="941"/>
      <c r="L22" s="941"/>
      <c r="M22" s="941"/>
      <c r="N22" s="941"/>
      <c r="O22" s="941"/>
      <c r="P22" s="941"/>
      <c r="Q22" s="941"/>
      <c r="R22" s="941"/>
    </row>
    <row r="23" spans="1:18" x14ac:dyDescent="0.4">
      <c r="A23" s="938" t="s">
        <v>817</v>
      </c>
      <c r="B23" s="615"/>
      <c r="C23" s="615"/>
      <c r="D23" s="615"/>
      <c r="E23" s="615"/>
      <c r="F23" s="615"/>
      <c r="G23" s="615"/>
      <c r="H23" s="615"/>
      <c r="I23" s="615"/>
      <c r="J23" s="615"/>
      <c r="K23" s="615"/>
      <c r="L23" s="615"/>
      <c r="M23" s="615"/>
      <c r="N23" s="615"/>
      <c r="O23" s="615"/>
      <c r="P23" s="615"/>
      <c r="Q23" s="615"/>
      <c r="R23" s="615"/>
    </row>
    <row r="24" spans="1:18" x14ac:dyDescent="0.4">
      <c r="A24" s="940" t="s">
        <v>818</v>
      </c>
      <c r="B24" s="941"/>
      <c r="C24" s="941"/>
      <c r="D24" s="941"/>
      <c r="E24" s="941"/>
      <c r="F24" s="941"/>
      <c r="G24" s="941"/>
      <c r="H24" s="941"/>
      <c r="I24" s="941"/>
      <c r="J24" s="941"/>
      <c r="K24" s="941"/>
      <c r="L24" s="941"/>
      <c r="M24" s="941"/>
      <c r="N24" s="941"/>
      <c r="O24" s="941"/>
      <c r="P24" s="941"/>
      <c r="Q24" s="941"/>
      <c r="R24" s="941"/>
    </row>
    <row r="25" spans="1:18" x14ac:dyDescent="0.4">
      <c r="A25" s="938" t="s">
        <v>807</v>
      </c>
      <c r="B25" s="615"/>
      <c r="C25" s="615"/>
      <c r="D25" s="615"/>
      <c r="E25" s="615"/>
      <c r="F25" s="615"/>
      <c r="G25" s="615"/>
      <c r="H25" s="615"/>
      <c r="I25" s="615"/>
      <c r="J25" s="615"/>
      <c r="K25" s="615"/>
      <c r="L25" s="615"/>
      <c r="M25" s="615"/>
      <c r="N25" s="615"/>
      <c r="O25" s="615"/>
      <c r="P25" s="615"/>
      <c r="Q25" s="615"/>
      <c r="R25" s="615"/>
    </row>
    <row r="26" spans="1:18" ht="28.15" customHeight="1" x14ac:dyDescent="0.4">
      <c r="A26" s="940" t="s">
        <v>820</v>
      </c>
      <c r="B26" s="941"/>
      <c r="C26" s="941"/>
      <c r="D26" s="941"/>
      <c r="E26" s="941"/>
      <c r="F26" s="941"/>
      <c r="G26" s="941"/>
      <c r="H26" s="941"/>
      <c r="I26" s="941"/>
      <c r="J26" s="941"/>
      <c r="K26" s="941"/>
      <c r="L26" s="941"/>
      <c r="M26" s="941"/>
      <c r="N26" s="941"/>
      <c r="O26" s="941"/>
      <c r="P26" s="941"/>
      <c r="Q26" s="941"/>
      <c r="R26" s="941"/>
    </row>
    <row r="27" spans="1:18" ht="43.9" customHeight="1" x14ac:dyDescent="0.4">
      <c r="A27" s="940" t="s">
        <v>821</v>
      </c>
      <c r="B27" s="941"/>
      <c r="C27" s="941"/>
      <c r="D27" s="941"/>
      <c r="E27" s="941"/>
      <c r="F27" s="941"/>
      <c r="G27" s="941"/>
      <c r="H27" s="941"/>
      <c r="I27" s="941"/>
      <c r="J27" s="941"/>
      <c r="K27" s="941"/>
      <c r="L27" s="941"/>
      <c r="M27" s="941"/>
      <c r="N27" s="941"/>
      <c r="O27" s="941"/>
      <c r="P27" s="941"/>
      <c r="Q27" s="941"/>
      <c r="R27" s="941"/>
    </row>
    <row r="28" spans="1:18" ht="33" customHeight="1" x14ac:dyDescent="0.4">
      <c r="A28" s="940" t="s">
        <v>822</v>
      </c>
      <c r="B28" s="941"/>
      <c r="C28" s="941"/>
      <c r="D28" s="941"/>
      <c r="E28" s="941"/>
      <c r="F28" s="941"/>
      <c r="G28" s="941"/>
      <c r="H28" s="941"/>
      <c r="I28" s="941"/>
      <c r="J28" s="941"/>
      <c r="K28" s="941"/>
      <c r="L28" s="941"/>
      <c r="M28" s="941"/>
      <c r="N28" s="941"/>
      <c r="O28" s="941"/>
      <c r="P28" s="941"/>
      <c r="Q28" s="941"/>
      <c r="R28" s="941"/>
    </row>
    <row r="29" spans="1:18" ht="21" customHeight="1" x14ac:dyDescent="0.4">
      <c r="A29" s="940" t="s">
        <v>823</v>
      </c>
      <c r="B29" s="941"/>
      <c r="C29" s="941"/>
      <c r="D29" s="941"/>
      <c r="E29" s="941"/>
      <c r="F29" s="941"/>
      <c r="G29" s="941"/>
      <c r="H29" s="941"/>
      <c r="I29" s="941"/>
      <c r="J29" s="941"/>
      <c r="K29" s="941"/>
      <c r="L29" s="941"/>
      <c r="M29" s="941"/>
      <c r="N29" s="941"/>
      <c r="O29" s="941"/>
      <c r="P29" s="941"/>
      <c r="Q29" s="941"/>
      <c r="R29" s="941"/>
    </row>
    <row r="30" spans="1:18" ht="22.15" customHeight="1" x14ac:dyDescent="0.4">
      <c r="A30" s="940" t="s">
        <v>824</v>
      </c>
      <c r="B30" s="941"/>
      <c r="C30" s="941"/>
      <c r="D30" s="941"/>
      <c r="E30" s="941"/>
      <c r="F30" s="941"/>
      <c r="G30" s="941"/>
      <c r="H30" s="941"/>
      <c r="I30" s="941"/>
      <c r="J30" s="941"/>
      <c r="K30" s="941"/>
      <c r="L30" s="941"/>
      <c r="M30" s="941"/>
      <c r="N30" s="941"/>
      <c r="O30" s="941"/>
      <c r="P30" s="941"/>
      <c r="Q30" s="941"/>
      <c r="R30" s="941"/>
    </row>
    <row r="31" spans="1:18" x14ac:dyDescent="0.4">
      <c r="A31" s="243"/>
    </row>
    <row r="32" spans="1:18" x14ac:dyDescent="0.4">
      <c r="A32" s="938" t="s">
        <v>806</v>
      </c>
      <c r="B32" s="615"/>
      <c r="C32" s="615"/>
      <c r="D32" s="615"/>
      <c r="E32" s="615"/>
      <c r="F32" s="615"/>
      <c r="G32" s="615"/>
      <c r="H32" s="615"/>
      <c r="I32" s="615"/>
      <c r="J32" s="615"/>
      <c r="K32" s="615"/>
      <c r="L32" s="615"/>
      <c r="M32" s="615"/>
      <c r="N32" s="615"/>
      <c r="O32" s="615"/>
      <c r="P32" s="615"/>
      <c r="Q32" s="615"/>
      <c r="R32" s="615"/>
    </row>
    <row r="33" spans="1:18" x14ac:dyDescent="0.4">
      <c r="A33" s="938" t="s">
        <v>805</v>
      </c>
      <c r="B33" s="615"/>
      <c r="C33" s="615"/>
      <c r="D33" s="615"/>
      <c r="E33" s="615"/>
      <c r="F33" s="615"/>
      <c r="G33" s="615"/>
      <c r="H33" s="615"/>
      <c r="I33" s="615"/>
      <c r="J33" s="615"/>
      <c r="K33" s="615"/>
      <c r="L33" s="615"/>
      <c r="M33" s="615"/>
      <c r="N33" s="615"/>
      <c r="O33" s="615"/>
      <c r="P33" s="615"/>
      <c r="Q33" s="615"/>
      <c r="R33" s="615"/>
    </row>
    <row r="34" spans="1:18" ht="24" x14ac:dyDescent="0.4">
      <c r="A34" s="244"/>
    </row>
    <row r="35" spans="1:18" ht="24" x14ac:dyDescent="0.4">
      <c r="A35" s="244"/>
    </row>
    <row r="36" spans="1:18" x14ac:dyDescent="0.4">
      <c r="A36" s="243"/>
    </row>
    <row r="37" spans="1:18" x14ac:dyDescent="0.4">
      <c r="A37" s="243"/>
    </row>
    <row r="38" spans="1:18" x14ac:dyDescent="0.4">
      <c r="A38" s="243"/>
    </row>
    <row r="39" spans="1:18" x14ac:dyDescent="0.4">
      <c r="A39" s="243"/>
    </row>
    <row r="40" spans="1:18" x14ac:dyDescent="0.4">
      <c r="A40" s="243"/>
    </row>
    <row r="41" spans="1:18" x14ac:dyDescent="0.4">
      <c r="A41" s="243"/>
    </row>
    <row r="42" spans="1:18" x14ac:dyDescent="0.4">
      <c r="A42" s="243"/>
    </row>
    <row r="43" spans="1:18" x14ac:dyDescent="0.4">
      <c r="A43" s="243"/>
    </row>
    <row r="44" spans="1:18" x14ac:dyDescent="0.4">
      <c r="A44" s="243"/>
    </row>
    <row r="45" spans="1:18" ht="13.15" customHeight="1" x14ac:dyDescent="0.4">
      <c r="A45" s="243"/>
    </row>
    <row r="46" spans="1:18" x14ac:dyDescent="0.4">
      <c r="A46" s="938" t="s">
        <v>804</v>
      </c>
      <c r="B46" s="615"/>
      <c r="C46" s="615"/>
      <c r="D46" s="615"/>
      <c r="E46" s="615"/>
      <c r="F46" s="615"/>
      <c r="G46" s="615"/>
      <c r="H46" s="615"/>
      <c r="I46" s="615"/>
      <c r="J46" s="615"/>
      <c r="K46" s="615"/>
      <c r="L46" s="615"/>
      <c r="M46" s="615"/>
      <c r="N46" s="615"/>
      <c r="O46" s="615"/>
      <c r="P46" s="615"/>
      <c r="Q46" s="615"/>
      <c r="R46" s="615"/>
    </row>
    <row r="47" spans="1:18" x14ac:dyDescent="0.4">
      <c r="A47" s="938" t="s">
        <v>825</v>
      </c>
      <c r="B47" s="615"/>
      <c r="C47" s="615"/>
      <c r="D47" s="615"/>
      <c r="E47" s="615"/>
      <c r="F47" s="615"/>
      <c r="G47" s="615"/>
      <c r="H47" s="615"/>
      <c r="I47" s="615"/>
      <c r="J47" s="615"/>
      <c r="K47" s="615"/>
      <c r="L47" s="615"/>
      <c r="M47" s="615"/>
      <c r="N47" s="615"/>
      <c r="O47" s="615"/>
      <c r="P47" s="615"/>
      <c r="Q47" s="615"/>
      <c r="R47" s="615"/>
    </row>
    <row r="48" spans="1:18" x14ac:dyDescent="0.4">
      <c r="A48" s="940" t="s">
        <v>803</v>
      </c>
      <c r="B48" s="941"/>
      <c r="C48" s="941"/>
      <c r="D48" s="941"/>
      <c r="E48" s="941"/>
      <c r="F48" s="941"/>
      <c r="G48" s="941"/>
      <c r="H48" s="941"/>
      <c r="I48" s="941"/>
      <c r="J48" s="941"/>
      <c r="K48" s="941"/>
      <c r="L48" s="941"/>
      <c r="M48" s="941"/>
      <c r="N48" s="941"/>
      <c r="O48" s="941"/>
      <c r="P48" s="941"/>
      <c r="Q48" s="941"/>
      <c r="R48" s="941"/>
    </row>
    <row r="49" spans="1:18" x14ac:dyDescent="0.4">
      <c r="A49" s="938" t="s">
        <v>802</v>
      </c>
      <c r="B49" s="615"/>
      <c r="C49" s="615"/>
      <c r="D49" s="615"/>
      <c r="E49" s="615"/>
      <c r="F49" s="615"/>
      <c r="G49" s="615"/>
      <c r="H49" s="615"/>
      <c r="I49" s="615"/>
      <c r="J49" s="615"/>
      <c r="K49" s="615"/>
      <c r="L49" s="615"/>
      <c r="M49" s="615"/>
      <c r="N49" s="615"/>
      <c r="O49" s="615"/>
      <c r="P49" s="615"/>
      <c r="Q49" s="615"/>
      <c r="R49" s="615"/>
    </row>
    <row r="50" spans="1:18" x14ac:dyDescent="0.4">
      <c r="A50" s="940" t="s">
        <v>826</v>
      </c>
      <c r="B50" s="941"/>
      <c r="C50" s="941"/>
      <c r="D50" s="941"/>
      <c r="E50" s="941"/>
      <c r="F50" s="941"/>
      <c r="G50" s="941"/>
      <c r="H50" s="941"/>
      <c r="I50" s="941"/>
      <c r="J50" s="941"/>
      <c r="K50" s="941"/>
      <c r="L50" s="941"/>
      <c r="M50" s="941"/>
      <c r="N50" s="941"/>
      <c r="O50" s="941"/>
      <c r="P50" s="941"/>
      <c r="Q50" s="941"/>
      <c r="R50" s="941"/>
    </row>
    <row r="51" spans="1:18" x14ac:dyDescent="0.4">
      <c r="A51" s="938" t="s">
        <v>801</v>
      </c>
      <c r="B51" s="615"/>
      <c r="C51" s="615"/>
      <c r="D51" s="615"/>
      <c r="E51" s="615"/>
      <c r="F51" s="615"/>
      <c r="G51" s="615"/>
      <c r="H51" s="615"/>
      <c r="I51" s="615"/>
      <c r="J51" s="615"/>
      <c r="K51" s="615"/>
      <c r="L51" s="615"/>
      <c r="M51" s="615"/>
      <c r="N51" s="615"/>
      <c r="O51" s="615"/>
      <c r="P51" s="615"/>
      <c r="Q51" s="615"/>
      <c r="R51" s="615"/>
    </row>
    <row r="52" spans="1:18" x14ac:dyDescent="0.4">
      <c r="A52" s="940" t="s">
        <v>800</v>
      </c>
      <c r="B52" s="941"/>
      <c r="C52" s="941"/>
      <c r="D52" s="941"/>
      <c r="E52" s="941"/>
      <c r="F52" s="941"/>
      <c r="G52" s="941"/>
      <c r="H52" s="941"/>
      <c r="I52" s="941"/>
      <c r="J52" s="941"/>
      <c r="K52" s="941"/>
      <c r="L52" s="941"/>
      <c r="M52" s="941"/>
      <c r="N52" s="941"/>
      <c r="O52" s="941"/>
      <c r="P52" s="941"/>
      <c r="Q52" s="941"/>
      <c r="R52" s="941"/>
    </row>
    <row r="53" spans="1:18" x14ac:dyDescent="0.4">
      <c r="A53" s="938" t="s">
        <v>827</v>
      </c>
      <c r="B53" s="615"/>
      <c r="C53" s="615"/>
      <c r="D53" s="615"/>
      <c r="E53" s="615"/>
      <c r="F53" s="615"/>
      <c r="G53" s="615"/>
      <c r="H53" s="615"/>
      <c r="I53" s="615"/>
      <c r="J53" s="615"/>
      <c r="K53" s="615"/>
      <c r="L53" s="615"/>
      <c r="M53" s="615"/>
      <c r="N53" s="615"/>
      <c r="O53" s="615"/>
      <c r="P53" s="615"/>
      <c r="Q53" s="615"/>
      <c r="R53" s="615"/>
    </row>
    <row r="54" spans="1:18" x14ac:dyDescent="0.4">
      <c r="A54" s="940" t="s">
        <v>829</v>
      </c>
      <c r="B54" s="941"/>
      <c r="C54" s="941"/>
      <c r="D54" s="941"/>
      <c r="E54" s="941"/>
      <c r="F54" s="941"/>
      <c r="G54" s="941"/>
      <c r="H54" s="941"/>
      <c r="I54" s="941"/>
      <c r="J54" s="941"/>
      <c r="K54" s="941"/>
      <c r="L54" s="941"/>
      <c r="M54" s="941"/>
      <c r="N54" s="941"/>
      <c r="O54" s="941"/>
      <c r="P54" s="941"/>
      <c r="Q54" s="941"/>
      <c r="R54" s="941"/>
    </row>
    <row r="55" spans="1:18" x14ac:dyDescent="0.4">
      <c r="A55" s="938" t="s">
        <v>828</v>
      </c>
      <c r="B55" s="615"/>
      <c r="C55" s="615"/>
      <c r="D55" s="615"/>
      <c r="E55" s="615"/>
      <c r="F55" s="615"/>
      <c r="G55" s="615"/>
      <c r="H55" s="615"/>
      <c r="I55" s="615"/>
      <c r="J55" s="615"/>
      <c r="K55" s="615"/>
      <c r="L55" s="615"/>
      <c r="M55" s="615"/>
      <c r="N55" s="615"/>
      <c r="O55" s="615"/>
      <c r="P55" s="615"/>
      <c r="Q55" s="615"/>
      <c r="R55" s="615"/>
    </row>
    <row r="56" spans="1:18" x14ac:dyDescent="0.4">
      <c r="A56" s="940" t="s">
        <v>830</v>
      </c>
      <c r="B56" s="941"/>
      <c r="C56" s="941"/>
      <c r="D56" s="941"/>
      <c r="E56" s="941"/>
      <c r="F56" s="941"/>
      <c r="G56" s="941"/>
      <c r="H56" s="941"/>
      <c r="I56" s="941"/>
      <c r="J56" s="941"/>
      <c r="K56" s="941"/>
      <c r="L56" s="941"/>
      <c r="M56" s="941"/>
      <c r="N56" s="941"/>
      <c r="O56" s="941"/>
      <c r="P56" s="941"/>
      <c r="Q56" s="941"/>
      <c r="R56" s="941"/>
    </row>
    <row r="57" spans="1:18" ht="11.45" customHeight="1" x14ac:dyDescent="0.4">
      <c r="A57" s="243"/>
    </row>
    <row r="58" spans="1:18" x14ac:dyDescent="0.4">
      <c r="A58" s="938" t="s">
        <v>799</v>
      </c>
      <c r="B58" s="615"/>
      <c r="C58" s="615"/>
      <c r="D58" s="615"/>
      <c r="E58" s="615"/>
      <c r="F58" s="615"/>
      <c r="G58" s="615"/>
      <c r="H58" s="615"/>
      <c r="I58" s="615"/>
      <c r="J58" s="615"/>
      <c r="K58" s="615"/>
      <c r="L58" s="615"/>
      <c r="M58" s="615"/>
      <c r="N58" s="615"/>
      <c r="O58" s="615"/>
      <c r="P58" s="615"/>
      <c r="Q58" s="615"/>
      <c r="R58" s="615"/>
    </row>
    <row r="59" spans="1:18" x14ac:dyDescent="0.4">
      <c r="A59" s="942" t="s">
        <v>798</v>
      </c>
      <c r="B59" s="943"/>
      <c r="C59" s="943"/>
      <c r="D59" s="943"/>
      <c r="E59" s="943"/>
      <c r="F59" s="943"/>
      <c r="G59" s="943"/>
      <c r="H59" s="943"/>
      <c r="I59" s="943"/>
      <c r="J59" s="943"/>
      <c r="K59" s="943"/>
      <c r="L59" s="943"/>
      <c r="M59" s="943"/>
      <c r="N59" s="943"/>
      <c r="O59" s="943"/>
      <c r="P59" s="943"/>
      <c r="Q59" s="943"/>
      <c r="R59" s="943"/>
    </row>
    <row r="60" spans="1:18" x14ac:dyDescent="0.4">
      <c r="A60" s="942" t="s">
        <v>831</v>
      </c>
      <c r="B60" s="943"/>
      <c r="C60" s="943"/>
      <c r="D60" s="943"/>
      <c r="E60" s="943"/>
      <c r="F60" s="943"/>
      <c r="G60" s="943"/>
      <c r="H60" s="943"/>
      <c r="I60" s="943"/>
      <c r="J60" s="943"/>
      <c r="K60" s="943"/>
      <c r="L60" s="943"/>
      <c r="M60" s="943"/>
      <c r="N60" s="943"/>
      <c r="O60" s="943"/>
      <c r="P60" s="943"/>
      <c r="Q60" s="943"/>
      <c r="R60" s="943"/>
    </row>
    <row r="61" spans="1:18" x14ac:dyDescent="0.4">
      <c r="A61" s="942" t="s">
        <v>832</v>
      </c>
      <c r="B61" s="943"/>
      <c r="C61" s="943"/>
      <c r="D61" s="943"/>
      <c r="E61" s="943"/>
      <c r="F61" s="943"/>
      <c r="G61" s="943"/>
      <c r="H61" s="943"/>
      <c r="I61" s="943"/>
      <c r="J61" s="943"/>
      <c r="K61" s="943"/>
      <c r="L61" s="943"/>
      <c r="M61" s="943"/>
      <c r="N61" s="943"/>
      <c r="O61" s="943"/>
      <c r="P61" s="943"/>
      <c r="Q61" s="943"/>
      <c r="R61" s="943"/>
    </row>
    <row r="62" spans="1:18" x14ac:dyDescent="0.4">
      <c r="A62" s="243"/>
    </row>
    <row r="63" spans="1:18" x14ac:dyDescent="0.4">
      <c r="A63" s="242"/>
    </row>
  </sheetData>
  <mergeCells count="35">
    <mergeCell ref="A60:R60"/>
    <mergeCell ref="A61:R61"/>
    <mergeCell ref="A51:R51"/>
    <mergeCell ref="A52:R52"/>
    <mergeCell ref="A53:R53"/>
    <mergeCell ref="A54:R54"/>
    <mergeCell ref="A55:R55"/>
    <mergeCell ref="A56:R56"/>
    <mergeCell ref="A48:R48"/>
    <mergeCell ref="A49:R49"/>
    <mergeCell ref="A50:R50"/>
    <mergeCell ref="A58:R58"/>
    <mergeCell ref="A59:R59"/>
    <mergeCell ref="A30:R30"/>
    <mergeCell ref="A32:R32"/>
    <mergeCell ref="A33:R33"/>
    <mergeCell ref="A46:R46"/>
    <mergeCell ref="A47:R47"/>
    <mergeCell ref="A25:R25"/>
    <mergeCell ref="A26:R26"/>
    <mergeCell ref="A27:R27"/>
    <mergeCell ref="A28:R28"/>
    <mergeCell ref="A29:R29"/>
    <mergeCell ref="A20:R20"/>
    <mergeCell ref="A21:R21"/>
    <mergeCell ref="A22:R22"/>
    <mergeCell ref="A23:R23"/>
    <mergeCell ref="A24:R24"/>
    <mergeCell ref="A6:R6"/>
    <mergeCell ref="A11:R11"/>
    <mergeCell ref="A16:R16"/>
    <mergeCell ref="A17:R17"/>
    <mergeCell ref="A18:R18"/>
    <mergeCell ref="J12:M12"/>
    <mergeCell ref="G12:I12"/>
  </mergeCells>
  <phoneticPr fontId="1"/>
  <pageMargins left="0.75" right="0.75" top="1" bottom="1" header="0.5" footer="0.5"/>
  <pageSetup paperSize="9" scale="91" fitToHeight="0" orientation="landscape" r:id="rId1"/>
  <rowBreaks count="3" manualBreakCount="3">
    <brk id="15" max="16383" man="1"/>
    <brk id="31" max="16383" man="1"/>
    <brk id="5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pageSetUpPr fitToPage="1"/>
  </sheetPr>
  <dimension ref="B1:H29"/>
  <sheetViews>
    <sheetView zoomScale="70" zoomScaleNormal="70" workbookViewId="0">
      <selection activeCell="E30" sqref="E30"/>
    </sheetView>
  </sheetViews>
  <sheetFormatPr defaultColWidth="9" defaultRowHeight="17.25" customHeight="1" x14ac:dyDescent="0.4"/>
  <cols>
    <col min="1" max="1" width="1.375" style="91" customWidth="1"/>
    <col min="2" max="2" width="7.875" style="91" customWidth="1"/>
    <col min="3" max="3" width="28.25" style="91" customWidth="1"/>
    <col min="4" max="4" width="8.25" style="91" customWidth="1"/>
    <col min="5" max="5" width="16.125" style="91" customWidth="1"/>
    <col min="6" max="6" width="34.125" style="91" customWidth="1"/>
    <col min="7" max="8" width="14.375" style="91" customWidth="1"/>
    <col min="9" max="16384" width="9" style="91"/>
  </cols>
  <sheetData>
    <row r="1" spans="2:8" ht="24" customHeight="1" x14ac:dyDescent="0.4">
      <c r="B1" s="8" t="s">
        <v>845</v>
      </c>
    </row>
    <row r="2" spans="2:8" ht="28.5" customHeight="1" x14ac:dyDescent="0.4">
      <c r="B2" s="375" t="s">
        <v>844</v>
      </c>
      <c r="C2" s="375"/>
      <c r="D2" s="375"/>
      <c r="E2" s="375"/>
      <c r="F2" s="375"/>
      <c r="G2" s="375"/>
      <c r="H2" s="375"/>
    </row>
    <row r="3" spans="2:8" ht="15.75" customHeight="1" x14ac:dyDescent="0.4">
      <c r="B3" s="253"/>
      <c r="C3" s="253"/>
      <c r="D3" s="253"/>
      <c r="E3" s="253"/>
      <c r="F3" s="253"/>
      <c r="G3" s="253"/>
      <c r="H3" s="253"/>
    </row>
    <row r="4" spans="2:8" ht="24" customHeight="1" x14ac:dyDescent="0.4">
      <c r="E4" s="251" t="s">
        <v>187</v>
      </c>
      <c r="F4" s="152">
        <f>'別紙B-1　総括表'!V10</f>
        <v>0</v>
      </c>
    </row>
    <row r="5" spans="2:8" ht="24" customHeight="1" x14ac:dyDescent="0.4">
      <c r="E5" s="251" t="s">
        <v>172</v>
      </c>
      <c r="F5" s="289" t="str">
        <f>'別添　個票'!C28</f>
        <v/>
      </c>
    </row>
    <row r="6" spans="2:8" ht="12" customHeight="1" x14ac:dyDescent="0.4">
      <c r="E6" s="252"/>
      <c r="F6" s="252"/>
      <c r="G6" s="252"/>
      <c r="H6" s="252"/>
    </row>
    <row r="7" spans="2:8" ht="27.75" customHeight="1" x14ac:dyDescent="0.4">
      <c r="B7" s="251" t="s">
        <v>843</v>
      </c>
      <c r="C7" s="251" t="s">
        <v>842</v>
      </c>
      <c r="D7" s="251" t="s">
        <v>841</v>
      </c>
      <c r="E7" s="251" t="s">
        <v>840</v>
      </c>
      <c r="F7" s="251" t="s">
        <v>839</v>
      </c>
    </row>
    <row r="8" spans="2:8" ht="27.75" customHeight="1" x14ac:dyDescent="0.4">
      <c r="B8" s="152">
        <v>1</v>
      </c>
      <c r="C8" s="152"/>
      <c r="D8" s="155"/>
      <c r="E8" s="155"/>
      <c r="F8" s="152"/>
    </row>
    <row r="9" spans="2:8" ht="27.75" customHeight="1" x14ac:dyDescent="0.4">
      <c r="B9" s="152">
        <v>2</v>
      </c>
      <c r="C9" s="152"/>
      <c r="D9" s="155"/>
      <c r="E9" s="155"/>
      <c r="F9" s="152"/>
    </row>
    <row r="10" spans="2:8" ht="27.75" customHeight="1" x14ac:dyDescent="0.4">
      <c r="B10" s="152">
        <v>3</v>
      </c>
      <c r="C10" s="152"/>
      <c r="D10" s="155"/>
      <c r="E10" s="155"/>
      <c r="F10" s="152"/>
    </row>
    <row r="11" spans="2:8" ht="27.75" customHeight="1" x14ac:dyDescent="0.4">
      <c r="B11" s="152">
        <v>4</v>
      </c>
      <c r="C11" s="152"/>
      <c r="D11" s="155"/>
      <c r="E11" s="155"/>
      <c r="F11" s="152"/>
    </row>
    <row r="12" spans="2:8" ht="27.75" customHeight="1" x14ac:dyDescent="0.4">
      <c r="B12" s="152">
        <v>5</v>
      </c>
      <c r="C12" s="152"/>
      <c r="D12" s="155"/>
      <c r="E12" s="155"/>
      <c r="F12" s="152"/>
    </row>
    <row r="13" spans="2:8" ht="27.75" customHeight="1" x14ac:dyDescent="0.4">
      <c r="B13" s="152">
        <v>6</v>
      </c>
      <c r="C13" s="152"/>
      <c r="D13" s="155"/>
      <c r="E13" s="155"/>
      <c r="F13" s="152"/>
    </row>
    <row r="14" spans="2:8" ht="27.75" customHeight="1" x14ac:dyDescent="0.4">
      <c r="B14" s="152">
        <v>7</v>
      </c>
      <c r="C14" s="152"/>
      <c r="D14" s="155"/>
      <c r="E14" s="155"/>
      <c r="F14" s="152"/>
    </row>
    <row r="15" spans="2:8" ht="27.75" customHeight="1" x14ac:dyDescent="0.4">
      <c r="B15" s="152">
        <v>8</v>
      </c>
      <c r="C15" s="152"/>
      <c r="D15" s="155"/>
      <c r="E15" s="155"/>
      <c r="F15" s="152"/>
    </row>
    <row r="16" spans="2:8" ht="27.75" customHeight="1" x14ac:dyDescent="0.4">
      <c r="B16" s="152">
        <v>9</v>
      </c>
      <c r="C16" s="152"/>
      <c r="D16" s="155"/>
      <c r="E16" s="155"/>
      <c r="F16" s="152"/>
    </row>
    <row r="17" spans="2:6" ht="27.75" customHeight="1" x14ac:dyDescent="0.4">
      <c r="B17" s="152">
        <v>10</v>
      </c>
      <c r="C17" s="152"/>
      <c r="D17" s="155"/>
      <c r="E17" s="155"/>
      <c r="F17" s="152"/>
    </row>
    <row r="18" spans="2:6" ht="27.75" customHeight="1" x14ac:dyDescent="0.4">
      <c r="B18" s="152">
        <v>11</v>
      </c>
      <c r="C18" s="152"/>
      <c r="D18" s="155"/>
      <c r="E18" s="155"/>
      <c r="F18" s="152"/>
    </row>
    <row r="19" spans="2:6" ht="27.75" customHeight="1" x14ac:dyDescent="0.4">
      <c r="B19" s="152">
        <v>12</v>
      </c>
      <c r="C19" s="152"/>
      <c r="D19" s="155"/>
      <c r="E19" s="155"/>
      <c r="F19" s="152"/>
    </row>
    <row r="20" spans="2:6" ht="27.75" customHeight="1" x14ac:dyDescent="0.4">
      <c r="B20" s="152">
        <v>13</v>
      </c>
      <c r="C20" s="152"/>
      <c r="D20" s="155"/>
      <c r="E20" s="155"/>
      <c r="F20" s="152"/>
    </row>
    <row r="21" spans="2:6" ht="27.75" customHeight="1" x14ac:dyDescent="0.4">
      <c r="B21" s="152">
        <v>14</v>
      </c>
      <c r="C21" s="152"/>
      <c r="D21" s="155"/>
      <c r="E21" s="155"/>
      <c r="F21" s="250"/>
    </row>
    <row r="22" spans="2:6" ht="27.75" customHeight="1" x14ac:dyDescent="0.4">
      <c r="B22" s="152">
        <v>15</v>
      </c>
      <c r="C22" s="152"/>
      <c r="D22" s="155"/>
      <c r="E22" s="155"/>
      <c r="F22" s="250"/>
    </row>
    <row r="23" spans="2:6" ht="27.75" customHeight="1" x14ac:dyDescent="0.4">
      <c r="B23" s="152">
        <v>16</v>
      </c>
      <c r="C23" s="152"/>
      <c r="D23" s="155"/>
      <c r="E23" s="155"/>
      <c r="F23" s="250"/>
    </row>
    <row r="24" spans="2:6" ht="27.75" customHeight="1" x14ac:dyDescent="0.4">
      <c r="B24" s="152">
        <v>17</v>
      </c>
      <c r="C24" s="152"/>
      <c r="D24" s="155"/>
      <c r="E24" s="155"/>
      <c r="F24" s="250"/>
    </row>
    <row r="25" spans="2:6" ht="27.75" customHeight="1" x14ac:dyDescent="0.4">
      <c r="B25" s="152">
        <v>18</v>
      </c>
      <c r="C25" s="152"/>
      <c r="D25" s="155"/>
      <c r="E25" s="155"/>
      <c r="F25" s="250"/>
    </row>
    <row r="26" spans="2:6" ht="27.75" customHeight="1" x14ac:dyDescent="0.4">
      <c r="B26" s="152">
        <v>19</v>
      </c>
      <c r="C26" s="152"/>
      <c r="D26" s="155"/>
      <c r="E26" s="155"/>
      <c r="F26" s="152"/>
    </row>
    <row r="27" spans="2:6" ht="27.75" customHeight="1" x14ac:dyDescent="0.4">
      <c r="B27" s="152">
        <v>20</v>
      </c>
      <c r="C27" s="152"/>
      <c r="D27" s="155"/>
      <c r="E27" s="155"/>
      <c r="F27" s="152"/>
    </row>
    <row r="28" spans="2:6" ht="27.75" customHeight="1" x14ac:dyDescent="0.4">
      <c r="B28" s="340" t="s">
        <v>8</v>
      </c>
      <c r="C28" s="341"/>
      <c r="D28" s="342"/>
      <c r="E28" s="155">
        <f>SUM(E8:E27)</f>
        <v>0</v>
      </c>
      <c r="F28" s="290"/>
    </row>
    <row r="29" spans="2:6" ht="17.25" customHeight="1" x14ac:dyDescent="0.4">
      <c r="B29" s="91" t="s">
        <v>838</v>
      </c>
    </row>
  </sheetData>
  <mergeCells count="2">
    <mergeCell ref="B2:H2"/>
    <mergeCell ref="B28:D28"/>
  </mergeCells>
  <phoneticPr fontId="1"/>
  <pageMargins left="0.7" right="0.7" top="0.75" bottom="0.75" header="0.3" footer="0.3"/>
  <pageSetup paperSize="9" scale="61"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28"/>
  <sheetViews>
    <sheetView zoomScale="112" zoomScaleNormal="112" workbookViewId="0">
      <selection activeCell="U27" sqref="U27"/>
    </sheetView>
  </sheetViews>
  <sheetFormatPr defaultColWidth="9" defaultRowHeight="18.75" x14ac:dyDescent="0.4"/>
  <cols>
    <col min="1" max="1" width="3.25" style="270" customWidth="1"/>
    <col min="2" max="2" width="4.125" style="270" customWidth="1"/>
    <col min="3" max="3" width="11.625" style="270" customWidth="1"/>
    <col min="4" max="4" width="7.75" style="270" customWidth="1"/>
    <col min="5" max="5" width="28.75" style="270" customWidth="1"/>
    <col min="6" max="11" width="7.5" style="270" customWidth="1"/>
    <col min="12" max="12" width="6" style="270" customWidth="1"/>
    <col min="13" max="13" width="6.375" style="270" customWidth="1"/>
    <col min="14" max="14" width="17.25" style="270" customWidth="1"/>
    <col min="15" max="15" width="6" style="270" customWidth="1"/>
    <col min="16" max="16384" width="9" style="270"/>
  </cols>
  <sheetData>
    <row r="1" spans="2:14" x14ac:dyDescent="0.4">
      <c r="B1" s="272" t="s">
        <v>867</v>
      </c>
    </row>
    <row r="2" spans="2:14" ht="19.5" x14ac:dyDescent="0.4">
      <c r="B2" s="273" t="s">
        <v>896</v>
      </c>
    </row>
    <row r="3" spans="2:14" ht="6" customHeight="1" x14ac:dyDescent="0.4"/>
    <row r="4" spans="2:14" ht="19.899999999999999" customHeight="1" x14ac:dyDescent="0.4">
      <c r="B4" s="945" t="s">
        <v>796</v>
      </c>
      <c r="C4" s="945"/>
      <c r="D4" s="945">
        <f>'別紙B-1　総括表'!V1</f>
        <v>0</v>
      </c>
      <c r="E4" s="945"/>
    </row>
    <row r="5" spans="2:14" ht="7.9" customHeight="1" x14ac:dyDescent="0.4"/>
    <row r="6" spans="2:14" ht="22.9" customHeight="1" x14ac:dyDescent="0.4">
      <c r="B6" s="945" t="s">
        <v>868</v>
      </c>
      <c r="C6" s="945"/>
      <c r="D6" s="945"/>
      <c r="E6" s="945"/>
      <c r="F6" s="945" t="s">
        <v>869</v>
      </c>
      <c r="G6" s="945"/>
      <c r="H6" s="945"/>
      <c r="I6" s="945" t="s">
        <v>870</v>
      </c>
      <c r="J6" s="945"/>
      <c r="K6" s="945"/>
      <c r="L6" s="964" t="s">
        <v>871</v>
      </c>
      <c r="M6" s="944"/>
      <c r="N6" s="945" t="s">
        <v>152</v>
      </c>
    </row>
    <row r="7" spans="2:14" ht="33" customHeight="1" thickBot="1" x14ac:dyDescent="0.45">
      <c r="B7" s="957" t="s">
        <v>872</v>
      </c>
      <c r="C7" s="957"/>
      <c r="D7" s="274" t="s">
        <v>873</v>
      </c>
      <c r="E7" s="275" t="s">
        <v>874</v>
      </c>
      <c r="F7" s="276" t="s">
        <v>875</v>
      </c>
      <c r="G7" s="277" t="s">
        <v>876</v>
      </c>
      <c r="H7" s="278" t="s">
        <v>6</v>
      </c>
      <c r="I7" s="276" t="s">
        <v>875</v>
      </c>
      <c r="J7" s="277" t="s">
        <v>876</v>
      </c>
      <c r="K7" s="278" t="s">
        <v>6</v>
      </c>
      <c r="L7" s="279"/>
      <c r="M7" s="280" t="s">
        <v>190</v>
      </c>
      <c r="N7" s="957"/>
    </row>
    <row r="8" spans="2:14" ht="19.5" thickTop="1" x14ac:dyDescent="0.4">
      <c r="B8" s="958" t="s">
        <v>877</v>
      </c>
      <c r="C8" s="952" t="s">
        <v>351</v>
      </c>
      <c r="D8" s="281">
        <v>1</v>
      </c>
      <c r="E8" s="282" t="s">
        <v>878</v>
      </c>
      <c r="F8" s="959"/>
      <c r="G8" s="960"/>
      <c r="H8" s="961"/>
      <c r="I8" s="959"/>
      <c r="J8" s="960"/>
      <c r="K8" s="961"/>
      <c r="L8" s="962"/>
      <c r="M8" s="963"/>
      <c r="N8" s="282"/>
    </row>
    <row r="9" spans="2:14" x14ac:dyDescent="0.4">
      <c r="B9" s="944"/>
      <c r="C9" s="945"/>
      <c r="D9" s="284">
        <v>2</v>
      </c>
      <c r="E9" s="285" t="s">
        <v>879</v>
      </c>
      <c r="F9" s="286"/>
      <c r="G9" s="286"/>
      <c r="H9" s="286"/>
      <c r="I9" s="286"/>
      <c r="J9" s="286"/>
      <c r="K9" s="286"/>
      <c r="L9" s="286">
        <f t="shared" ref="L9:L26" si="0">SUM(I9:K9)-SUM(F9:H9)</f>
        <v>0</v>
      </c>
      <c r="M9" s="283">
        <f>SUM(L9)</f>
        <v>0</v>
      </c>
      <c r="N9" s="285"/>
    </row>
    <row r="10" spans="2:14" x14ac:dyDescent="0.4">
      <c r="B10" s="944"/>
      <c r="C10" s="945" t="s">
        <v>880</v>
      </c>
      <c r="D10" s="284">
        <v>1</v>
      </c>
      <c r="E10" s="285" t="s">
        <v>878</v>
      </c>
      <c r="F10" s="946"/>
      <c r="G10" s="620"/>
      <c r="H10" s="947"/>
      <c r="I10" s="946"/>
      <c r="J10" s="620"/>
      <c r="K10" s="947"/>
      <c r="L10" s="948"/>
      <c r="M10" s="949"/>
      <c r="N10" s="285"/>
    </row>
    <row r="11" spans="2:14" x14ac:dyDescent="0.4">
      <c r="B11" s="944"/>
      <c r="C11" s="945"/>
      <c r="D11" s="284">
        <v>2</v>
      </c>
      <c r="E11" s="285" t="s">
        <v>881</v>
      </c>
      <c r="F11" s="286"/>
      <c r="G11" s="286"/>
      <c r="H11" s="286"/>
      <c r="I11" s="286"/>
      <c r="J11" s="286"/>
      <c r="K11" s="286"/>
      <c r="L11" s="286">
        <f t="shared" si="0"/>
        <v>0</v>
      </c>
      <c r="M11" s="950">
        <f>SUM(L11:L14)</f>
        <v>0</v>
      </c>
      <c r="N11" s="285"/>
    </row>
    <row r="12" spans="2:14" x14ac:dyDescent="0.4">
      <c r="B12" s="944"/>
      <c r="C12" s="945"/>
      <c r="D12" s="284">
        <v>3</v>
      </c>
      <c r="E12" s="285" t="s">
        <v>882</v>
      </c>
      <c r="F12" s="286"/>
      <c r="G12" s="286"/>
      <c r="H12" s="286"/>
      <c r="I12" s="286"/>
      <c r="J12" s="286"/>
      <c r="K12" s="286"/>
      <c r="L12" s="286">
        <f t="shared" si="0"/>
        <v>0</v>
      </c>
      <c r="M12" s="951"/>
      <c r="N12" s="285"/>
    </row>
    <row r="13" spans="2:14" x14ac:dyDescent="0.4">
      <c r="B13" s="944"/>
      <c r="C13" s="945"/>
      <c r="D13" s="284">
        <v>4</v>
      </c>
      <c r="E13" s="285" t="s">
        <v>883</v>
      </c>
      <c r="F13" s="286"/>
      <c r="G13" s="286"/>
      <c r="H13" s="286"/>
      <c r="I13" s="286"/>
      <c r="J13" s="286"/>
      <c r="K13" s="286"/>
      <c r="L13" s="286">
        <f t="shared" si="0"/>
        <v>0</v>
      </c>
      <c r="M13" s="951"/>
      <c r="N13" s="285"/>
    </row>
    <row r="14" spans="2:14" x14ac:dyDescent="0.4">
      <c r="B14" s="944"/>
      <c r="C14" s="945"/>
      <c r="D14" s="284">
        <v>5</v>
      </c>
      <c r="E14" s="285" t="s">
        <v>897</v>
      </c>
      <c r="F14" s="286"/>
      <c r="G14" s="286"/>
      <c r="H14" s="286"/>
      <c r="I14" s="286"/>
      <c r="J14" s="286"/>
      <c r="K14" s="286"/>
      <c r="L14" s="286">
        <f t="shared" si="0"/>
        <v>0</v>
      </c>
      <c r="M14" s="952"/>
      <c r="N14" s="285"/>
    </row>
    <row r="15" spans="2:14" ht="18" customHeight="1" x14ac:dyDescent="0.4">
      <c r="B15" s="944" t="s">
        <v>884</v>
      </c>
      <c r="C15" s="944" t="s">
        <v>357</v>
      </c>
      <c r="D15" s="287">
        <v>1</v>
      </c>
      <c r="E15" s="285" t="s">
        <v>878</v>
      </c>
      <c r="F15" s="946"/>
      <c r="G15" s="620"/>
      <c r="H15" s="947"/>
      <c r="I15" s="946"/>
      <c r="J15" s="620"/>
      <c r="K15" s="947"/>
      <c r="L15" s="948"/>
      <c r="M15" s="949"/>
      <c r="N15" s="285"/>
    </row>
    <row r="16" spans="2:14" x14ac:dyDescent="0.4">
      <c r="B16" s="944"/>
      <c r="C16" s="945"/>
      <c r="D16" s="284">
        <v>2</v>
      </c>
      <c r="E16" s="285" t="s">
        <v>885</v>
      </c>
      <c r="F16" s="286"/>
      <c r="G16" s="286"/>
      <c r="H16" s="286"/>
      <c r="I16" s="286"/>
      <c r="J16" s="286"/>
      <c r="K16" s="286"/>
      <c r="L16" s="286">
        <f t="shared" si="0"/>
        <v>0</v>
      </c>
      <c r="M16" s="950">
        <f>SUM(L16:L20)</f>
        <v>0</v>
      </c>
      <c r="N16" s="285"/>
    </row>
    <row r="17" spans="2:14" ht="18" customHeight="1" x14ac:dyDescent="0.4">
      <c r="B17" s="944"/>
      <c r="C17" s="945"/>
      <c r="D17" s="953">
        <v>3</v>
      </c>
      <c r="E17" s="285" t="s">
        <v>886</v>
      </c>
      <c r="F17" s="286"/>
      <c r="G17" s="286"/>
      <c r="H17" s="286"/>
      <c r="I17" s="286"/>
      <c r="J17" s="286"/>
      <c r="K17" s="286"/>
      <c r="L17" s="286">
        <f t="shared" si="0"/>
        <v>0</v>
      </c>
      <c r="M17" s="951"/>
      <c r="N17" s="285"/>
    </row>
    <row r="18" spans="2:14" x14ac:dyDescent="0.4">
      <c r="B18" s="944"/>
      <c r="C18" s="945"/>
      <c r="D18" s="954"/>
      <c r="E18" s="285" t="s">
        <v>887</v>
      </c>
      <c r="F18" s="286"/>
      <c r="G18" s="286"/>
      <c r="H18" s="286"/>
      <c r="I18" s="286"/>
      <c r="J18" s="286"/>
      <c r="K18" s="286"/>
      <c r="L18" s="286">
        <f t="shared" si="0"/>
        <v>0</v>
      </c>
      <c r="M18" s="951"/>
      <c r="N18" s="285"/>
    </row>
    <row r="19" spans="2:14" x14ac:dyDescent="0.4">
      <c r="B19" s="944"/>
      <c r="C19" s="945"/>
      <c r="D19" s="954"/>
      <c r="E19" s="285" t="s">
        <v>888</v>
      </c>
      <c r="F19" s="286"/>
      <c r="G19" s="286"/>
      <c r="H19" s="286"/>
      <c r="I19" s="286"/>
      <c r="J19" s="286"/>
      <c r="K19" s="286"/>
      <c r="L19" s="286">
        <f t="shared" si="0"/>
        <v>0</v>
      </c>
      <c r="M19" s="951"/>
      <c r="N19" s="285"/>
    </row>
    <row r="20" spans="2:14" x14ac:dyDescent="0.4">
      <c r="B20" s="944"/>
      <c r="C20" s="945"/>
      <c r="D20" s="955"/>
      <c r="E20" s="288" t="s">
        <v>898</v>
      </c>
      <c r="F20" s="286"/>
      <c r="G20" s="286"/>
      <c r="H20" s="286"/>
      <c r="I20" s="286"/>
      <c r="J20" s="286"/>
      <c r="K20" s="286"/>
      <c r="L20" s="286">
        <f t="shared" si="0"/>
        <v>0</v>
      </c>
      <c r="M20" s="952"/>
      <c r="N20" s="285"/>
    </row>
    <row r="21" spans="2:14" ht="19.149999999999999" customHeight="1" x14ac:dyDescent="0.4">
      <c r="B21" s="944"/>
      <c r="C21" s="944" t="s">
        <v>889</v>
      </c>
      <c r="D21" s="284">
        <v>1</v>
      </c>
      <c r="E21" s="285" t="s">
        <v>878</v>
      </c>
      <c r="F21" s="946"/>
      <c r="G21" s="620"/>
      <c r="H21" s="947"/>
      <c r="I21" s="946"/>
      <c r="J21" s="620"/>
      <c r="K21" s="947"/>
      <c r="L21" s="948"/>
      <c r="M21" s="949"/>
      <c r="N21" s="285"/>
    </row>
    <row r="22" spans="2:14" ht="18" customHeight="1" x14ac:dyDescent="0.4">
      <c r="B22" s="944"/>
      <c r="C22" s="944"/>
      <c r="D22" s="287">
        <v>2</v>
      </c>
      <c r="E22" s="285" t="s">
        <v>899</v>
      </c>
      <c r="F22" s="286"/>
      <c r="G22" s="286"/>
      <c r="H22" s="286"/>
      <c r="I22" s="286"/>
      <c r="J22" s="286"/>
      <c r="K22" s="286"/>
      <c r="L22" s="286">
        <f>SUM(I22:K22)-SUM(F22:H22)</f>
        <v>0</v>
      </c>
      <c r="M22" s="950">
        <f>SUM(L22:L24)</f>
        <v>0</v>
      </c>
      <c r="N22" s="285"/>
    </row>
    <row r="23" spans="2:14" x14ac:dyDescent="0.4">
      <c r="B23" s="944"/>
      <c r="C23" s="944"/>
      <c r="D23" s="284">
        <v>3</v>
      </c>
      <c r="E23" s="285" t="s">
        <v>900</v>
      </c>
      <c r="F23" s="286"/>
      <c r="G23" s="286"/>
      <c r="H23" s="286"/>
      <c r="I23" s="286"/>
      <c r="J23" s="286"/>
      <c r="K23" s="286"/>
      <c r="L23" s="286">
        <f>SUM(I23:K23)-SUM(F23:H23)</f>
        <v>0</v>
      </c>
      <c r="M23" s="951"/>
      <c r="N23" s="285"/>
    </row>
    <row r="24" spans="2:14" x14ac:dyDescent="0.4">
      <c r="B24" s="944"/>
      <c r="C24" s="944"/>
      <c r="D24" s="284">
        <v>4</v>
      </c>
      <c r="E24" s="285" t="s">
        <v>890</v>
      </c>
      <c r="F24" s="286"/>
      <c r="G24" s="286"/>
      <c r="H24" s="286"/>
      <c r="I24" s="286"/>
      <c r="J24" s="286"/>
      <c r="K24" s="286"/>
      <c r="L24" s="286">
        <f t="shared" si="0"/>
        <v>0</v>
      </c>
      <c r="M24" s="952"/>
      <c r="N24" s="285"/>
    </row>
    <row r="25" spans="2:14" x14ac:dyDescent="0.4">
      <c r="B25" s="944"/>
      <c r="C25" s="956" t="s">
        <v>891</v>
      </c>
      <c r="D25" s="284">
        <v>1</v>
      </c>
      <c r="E25" s="285" t="s">
        <v>892</v>
      </c>
      <c r="F25" s="286"/>
      <c r="G25" s="286"/>
      <c r="H25" s="286"/>
      <c r="I25" s="286"/>
      <c r="K25" s="286"/>
      <c r="L25" s="286">
        <f t="shared" si="0"/>
        <v>0</v>
      </c>
      <c r="M25" s="950">
        <f>SUM(L25:L26)</f>
        <v>0</v>
      </c>
      <c r="N25" s="285"/>
    </row>
    <row r="26" spans="2:14" x14ac:dyDescent="0.4">
      <c r="B26" s="944"/>
      <c r="C26" s="956"/>
      <c r="D26" s="284">
        <v>2</v>
      </c>
      <c r="E26" s="285" t="s">
        <v>893</v>
      </c>
      <c r="F26" s="286"/>
      <c r="G26" s="286"/>
      <c r="H26" s="286"/>
      <c r="I26" s="286"/>
      <c r="J26" s="286"/>
      <c r="K26" s="286"/>
      <c r="L26" s="286">
        <f t="shared" si="0"/>
        <v>0</v>
      </c>
      <c r="M26" s="952"/>
      <c r="N26" s="285"/>
    </row>
    <row r="27" spans="2:14" ht="21" customHeight="1" x14ac:dyDescent="0.4">
      <c r="B27" s="270" t="s">
        <v>894</v>
      </c>
    </row>
    <row r="28" spans="2:14" x14ac:dyDescent="0.4">
      <c r="B28" s="270" t="s">
        <v>895</v>
      </c>
    </row>
  </sheetData>
  <mergeCells count="32">
    <mergeCell ref="B4:C4"/>
    <mergeCell ref="D4:E4"/>
    <mergeCell ref="B6:E6"/>
    <mergeCell ref="F6:H6"/>
    <mergeCell ref="I6:K6"/>
    <mergeCell ref="N6:N7"/>
    <mergeCell ref="B7:C7"/>
    <mergeCell ref="B8:B14"/>
    <mergeCell ref="C8:C9"/>
    <mergeCell ref="F8:H8"/>
    <mergeCell ref="I8:K8"/>
    <mergeCell ref="L8:M8"/>
    <mergeCell ref="C10:C14"/>
    <mergeCell ref="F10:H10"/>
    <mergeCell ref="I10:K10"/>
    <mergeCell ref="L6:M6"/>
    <mergeCell ref="L10:M10"/>
    <mergeCell ref="M11:M14"/>
    <mergeCell ref="B15:B26"/>
    <mergeCell ref="C15:C20"/>
    <mergeCell ref="F15:H15"/>
    <mergeCell ref="I15:K15"/>
    <mergeCell ref="L15:M15"/>
    <mergeCell ref="M16:M20"/>
    <mergeCell ref="D17:D20"/>
    <mergeCell ref="C21:C24"/>
    <mergeCell ref="F21:H21"/>
    <mergeCell ref="I21:K21"/>
    <mergeCell ref="L21:M21"/>
    <mergeCell ref="M22:M24"/>
    <mergeCell ref="C25:C26"/>
    <mergeCell ref="M25:M26"/>
  </mergeCells>
  <phoneticPr fontId="1"/>
  <pageMargins left="0.7" right="0.7" top="0.75" bottom="0.75" header="0.3" footer="0.3"/>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171450</xdr:colOff>
                    <xdr:row>7</xdr:row>
                    <xdr:rowOff>0</xdr:rowOff>
                  </from>
                  <to>
                    <xdr:col>9</xdr:col>
                    <xdr:colOff>466725</xdr:colOff>
                    <xdr:row>7</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180975</xdr:colOff>
                    <xdr:row>6</xdr:row>
                    <xdr:rowOff>409575</xdr:rowOff>
                  </from>
                  <to>
                    <xdr:col>6</xdr:col>
                    <xdr:colOff>476250</xdr:colOff>
                    <xdr:row>7</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133350</xdr:colOff>
                    <xdr:row>8</xdr:row>
                    <xdr:rowOff>219075</xdr:rowOff>
                  </from>
                  <to>
                    <xdr:col>9</xdr:col>
                    <xdr:colOff>419100</xdr:colOff>
                    <xdr:row>9</xdr:row>
                    <xdr:rowOff>228600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142875</xdr:colOff>
                    <xdr:row>8</xdr:row>
                    <xdr:rowOff>209550</xdr:rowOff>
                  </from>
                  <to>
                    <xdr:col>6</xdr:col>
                    <xdr:colOff>428625</xdr:colOff>
                    <xdr:row>10</xdr:row>
                    <xdr:rowOff>19050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133350</xdr:colOff>
                    <xdr:row>14</xdr:row>
                    <xdr:rowOff>9525</xdr:rowOff>
                  </from>
                  <to>
                    <xdr:col>9</xdr:col>
                    <xdr:colOff>419100</xdr:colOff>
                    <xdr:row>14</xdr:row>
                    <xdr:rowOff>209550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142875</xdr:colOff>
                    <xdr:row>14</xdr:row>
                    <xdr:rowOff>9525</xdr:rowOff>
                  </from>
                  <to>
                    <xdr:col>6</xdr:col>
                    <xdr:colOff>438150</xdr:colOff>
                    <xdr:row>15</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142875</xdr:colOff>
                    <xdr:row>20</xdr:row>
                    <xdr:rowOff>19050</xdr:rowOff>
                  </from>
                  <to>
                    <xdr:col>9</xdr:col>
                    <xdr:colOff>428625</xdr:colOff>
                    <xdr:row>21</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142875</xdr:colOff>
                    <xdr:row>20</xdr:row>
                    <xdr:rowOff>0</xdr:rowOff>
                  </from>
                  <to>
                    <xdr:col>6</xdr:col>
                    <xdr:colOff>438150</xdr:colOff>
                    <xdr:row>21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AV77"/>
  <sheetViews>
    <sheetView topLeftCell="R1" zoomScale="120" zoomScaleNormal="120" workbookViewId="0">
      <selection activeCell="U4" sqref="U4"/>
    </sheetView>
  </sheetViews>
  <sheetFormatPr defaultColWidth="9" defaultRowHeight="18.75" x14ac:dyDescent="0.4"/>
  <cols>
    <col min="1" max="1" width="11" style="11" bestFit="1" customWidth="1"/>
    <col min="2" max="2" width="11.375" style="11" customWidth="1"/>
    <col min="3" max="3" width="8.875" style="11" customWidth="1"/>
    <col min="4" max="5" width="9" style="11"/>
    <col min="6" max="6" width="10.75" style="11" customWidth="1"/>
    <col min="7" max="7" width="9.375" style="11" customWidth="1"/>
    <col min="8" max="9" width="9" style="11"/>
    <col min="10" max="10" width="8.875" style="11" customWidth="1"/>
    <col min="11" max="12" width="24.125" style="11" customWidth="1"/>
    <col min="13" max="13" width="7.5" style="11" customWidth="1"/>
    <col min="14" max="18" width="15.875" style="11" customWidth="1"/>
    <col min="19" max="19" width="9.625" style="11" bestFit="1" customWidth="1"/>
    <col min="20" max="20" width="10.625" style="11" customWidth="1"/>
    <col min="21" max="21" width="14.25" style="11" bestFit="1" customWidth="1"/>
    <col min="22" max="42" width="9" style="11"/>
    <col min="43" max="43" width="8.75" style="156"/>
    <col min="44" max="44" width="9" style="11"/>
    <col min="45" max="45" width="14.375" style="11" customWidth="1"/>
    <col min="46" max="46" width="9.375" style="11" customWidth="1"/>
    <col min="47" max="47" width="14.375" style="11" customWidth="1"/>
    <col min="48" max="48" width="9.25" style="11" bestFit="1" customWidth="1"/>
    <col min="49" max="16384" width="9" style="11"/>
  </cols>
  <sheetData>
    <row r="1" spans="1:48" x14ac:dyDescent="0.4">
      <c r="A1" s="11" t="s">
        <v>12</v>
      </c>
      <c r="B1" s="11" t="s">
        <v>149</v>
      </c>
      <c r="C1" s="11" t="s">
        <v>161</v>
      </c>
      <c r="D1" s="11" t="s">
        <v>13</v>
      </c>
      <c r="E1" s="11" t="s">
        <v>169</v>
      </c>
      <c r="F1" s="11" t="s">
        <v>173</v>
      </c>
      <c r="G1" s="11" t="s">
        <v>14</v>
      </c>
      <c r="H1" s="11" t="s">
        <v>398</v>
      </c>
      <c r="I1" s="11" t="s">
        <v>397</v>
      </c>
      <c r="J1" s="11" t="s">
        <v>15</v>
      </c>
      <c r="K1" s="11" t="s">
        <v>16</v>
      </c>
      <c r="L1" s="11" t="s">
        <v>346</v>
      </c>
      <c r="M1" s="11" t="s">
        <v>347</v>
      </c>
      <c r="N1" s="11" t="s">
        <v>335</v>
      </c>
      <c r="O1" s="11" t="s">
        <v>336</v>
      </c>
      <c r="P1" s="11" t="s">
        <v>337</v>
      </c>
      <c r="Q1" s="11" t="s">
        <v>338</v>
      </c>
      <c r="R1" s="11" t="s">
        <v>339</v>
      </c>
      <c r="S1" s="11" t="s">
        <v>194</v>
      </c>
      <c r="T1" s="11" t="s">
        <v>166</v>
      </c>
      <c r="U1" s="11" t="s">
        <v>17</v>
      </c>
      <c r="V1" s="11" t="s">
        <v>156</v>
      </c>
      <c r="W1" s="11" t="s">
        <v>157</v>
      </c>
      <c r="X1" s="11" t="s">
        <v>158</v>
      </c>
      <c r="Y1" s="11" t="s">
        <v>159</v>
      </c>
      <c r="Z1" s="11" t="s">
        <v>160</v>
      </c>
      <c r="AA1" s="11" t="s">
        <v>186</v>
      </c>
      <c r="AB1" s="11" t="s">
        <v>453</v>
      </c>
      <c r="AC1" s="12" t="s">
        <v>199</v>
      </c>
      <c r="AD1" s="12" t="s">
        <v>200</v>
      </c>
      <c r="AE1" s="12" t="s">
        <v>201</v>
      </c>
      <c r="AF1" s="12" t="s">
        <v>202</v>
      </c>
      <c r="AG1" s="12" t="s">
        <v>203</v>
      </c>
      <c r="AH1" s="12" t="s">
        <v>204</v>
      </c>
      <c r="AI1" s="12" t="s">
        <v>205</v>
      </c>
      <c r="AJ1" s="12" t="s">
        <v>206</v>
      </c>
      <c r="AK1" s="15" t="s">
        <v>207</v>
      </c>
      <c r="AL1" s="13" t="s">
        <v>291</v>
      </c>
      <c r="AM1" s="14" t="s">
        <v>293</v>
      </c>
      <c r="AN1" s="14" t="s">
        <v>289</v>
      </c>
      <c r="AP1" s="11" t="s">
        <v>367</v>
      </c>
      <c r="AS1" s="11" t="s">
        <v>722</v>
      </c>
      <c r="AT1" s="11" t="s">
        <v>723</v>
      </c>
      <c r="AU1" s="11" t="s">
        <v>722</v>
      </c>
      <c r="AV1" s="11" t="s">
        <v>724</v>
      </c>
    </row>
    <row r="2" spans="1:48" x14ac:dyDescent="0.4">
      <c r="A2" s="11" t="s">
        <v>18</v>
      </c>
      <c r="B2" s="11" t="s">
        <v>191</v>
      </c>
      <c r="C2" s="11" t="s">
        <v>19</v>
      </c>
      <c r="D2" s="16" t="s">
        <v>20</v>
      </c>
      <c r="E2" s="34">
        <v>0.5</v>
      </c>
      <c r="F2" s="35">
        <v>0.33333333333333331</v>
      </c>
      <c r="G2" s="54">
        <v>0.5</v>
      </c>
      <c r="H2" s="48">
        <v>0.5</v>
      </c>
      <c r="I2" s="48">
        <v>0.83333333333333337</v>
      </c>
      <c r="J2" s="11" t="s">
        <v>21</v>
      </c>
      <c r="K2" s="11" t="s">
        <v>22</v>
      </c>
      <c r="L2" s="11" t="s">
        <v>162</v>
      </c>
      <c r="M2" s="11" t="s">
        <v>348</v>
      </c>
      <c r="N2" s="11" t="s">
        <v>317</v>
      </c>
      <c r="O2" s="11" t="s">
        <v>330</v>
      </c>
      <c r="P2" s="11" t="s">
        <v>319</v>
      </c>
      <c r="Q2" s="11" t="s">
        <v>341</v>
      </c>
      <c r="R2" s="11" t="s">
        <v>341</v>
      </c>
      <c r="S2" s="11" t="s">
        <v>195</v>
      </c>
      <c r="T2" s="11" t="s">
        <v>168</v>
      </c>
      <c r="U2" s="11" t="s">
        <v>931</v>
      </c>
      <c r="V2" s="11" t="s">
        <v>423</v>
      </c>
      <c r="W2" s="11" t="s">
        <v>278</v>
      </c>
      <c r="X2" s="11" t="s">
        <v>278</v>
      </c>
      <c r="Y2" s="11" t="s">
        <v>278</v>
      </c>
      <c r="Z2" s="11" t="s">
        <v>278</v>
      </c>
      <c r="AA2" s="11" t="s">
        <v>328</v>
      </c>
      <c r="AB2" s="11" t="s">
        <v>454</v>
      </c>
      <c r="AC2" s="17" t="s">
        <v>208</v>
      </c>
      <c r="AD2" s="17" t="s">
        <v>209</v>
      </c>
      <c r="AE2" s="17" t="s">
        <v>210</v>
      </c>
      <c r="AF2" s="18" t="s">
        <v>211</v>
      </c>
      <c r="AG2" s="18" t="s">
        <v>212</v>
      </c>
      <c r="AH2" s="18" t="s">
        <v>213</v>
      </c>
      <c r="AI2" s="18" t="s">
        <v>214</v>
      </c>
      <c r="AJ2" s="18" t="s">
        <v>215</v>
      </c>
      <c r="AK2" s="20" t="s">
        <v>217</v>
      </c>
      <c r="AL2" s="17" t="s">
        <v>209</v>
      </c>
      <c r="AM2" s="18" t="s">
        <v>240</v>
      </c>
      <c r="AN2" s="19" t="s">
        <v>216</v>
      </c>
      <c r="AP2" s="11" t="s">
        <v>368</v>
      </c>
      <c r="AQ2" s="156" t="s">
        <v>837</v>
      </c>
      <c r="AS2" s="11" t="s">
        <v>218</v>
      </c>
      <c r="AT2" s="158">
        <v>6819000</v>
      </c>
      <c r="AU2" s="11" t="s">
        <v>218</v>
      </c>
      <c r="AV2" s="11">
        <f>AT2/1.1</f>
        <v>6199090.9090909082</v>
      </c>
    </row>
    <row r="3" spans="1:48" x14ac:dyDescent="0.4">
      <c r="A3" s="11" t="s">
        <v>23</v>
      </c>
      <c r="B3" s="11" t="s">
        <v>311</v>
      </c>
      <c r="C3" s="11" t="s">
        <v>24</v>
      </c>
      <c r="D3" s="16" t="s">
        <v>25</v>
      </c>
      <c r="E3" s="34" t="s">
        <v>170</v>
      </c>
      <c r="F3" s="34" t="s">
        <v>174</v>
      </c>
      <c r="G3" s="54" t="s">
        <v>400</v>
      </c>
      <c r="H3" s="48">
        <v>0.33333333333333331</v>
      </c>
      <c r="I3" s="48">
        <v>0.76923076923076927</v>
      </c>
      <c r="J3" s="11" t="s">
        <v>27</v>
      </c>
      <c r="K3" s="11" t="s">
        <v>34</v>
      </c>
      <c r="L3" s="11" t="s">
        <v>163</v>
      </c>
      <c r="M3" s="11" t="s">
        <v>349</v>
      </c>
      <c r="N3" s="11" t="s">
        <v>318</v>
      </c>
      <c r="O3" s="11" t="s">
        <v>331</v>
      </c>
      <c r="P3" s="11" t="s">
        <v>323</v>
      </c>
      <c r="Q3" s="11" t="s">
        <v>342</v>
      </c>
      <c r="R3" s="11" t="s">
        <v>342</v>
      </c>
      <c r="S3" s="11" t="s">
        <v>196</v>
      </c>
      <c r="T3" s="11" t="s">
        <v>167</v>
      </c>
      <c r="U3" s="11" t="s">
        <v>932</v>
      </c>
      <c r="V3" s="11" t="s">
        <v>334</v>
      </c>
      <c r="W3" s="11" t="s">
        <v>288</v>
      </c>
      <c r="X3" s="11" t="s">
        <v>288</v>
      </c>
      <c r="Y3" s="11" t="s">
        <v>288</v>
      </c>
      <c r="Z3" s="11" t="s">
        <v>288</v>
      </c>
      <c r="AA3" s="11" t="s">
        <v>327</v>
      </c>
      <c r="AB3" s="11" t="s">
        <v>455</v>
      </c>
      <c r="AC3" s="18" t="s">
        <v>218</v>
      </c>
      <c r="AD3" s="18" t="s">
        <v>219</v>
      </c>
      <c r="AE3" s="18" t="s">
        <v>220</v>
      </c>
      <c r="AF3" s="18" t="s">
        <v>221</v>
      </c>
      <c r="AG3" s="18" t="s">
        <v>222</v>
      </c>
      <c r="AH3" s="18" t="s">
        <v>223</v>
      </c>
      <c r="AI3" s="18" t="s">
        <v>272</v>
      </c>
      <c r="AJ3" s="18" t="s">
        <v>273</v>
      </c>
      <c r="AK3" s="20" t="s">
        <v>224</v>
      </c>
      <c r="AL3" s="18" t="s">
        <v>219</v>
      </c>
      <c r="AM3" s="18" t="s">
        <v>245</v>
      </c>
      <c r="AN3" s="19" t="s">
        <v>290</v>
      </c>
      <c r="AP3" s="11" t="s">
        <v>369</v>
      </c>
      <c r="AQ3" s="156" t="s">
        <v>836</v>
      </c>
      <c r="AS3" s="11" t="s">
        <v>225</v>
      </c>
      <c r="AT3" s="158">
        <v>8098000</v>
      </c>
      <c r="AU3" s="11" t="s">
        <v>225</v>
      </c>
      <c r="AV3" s="11">
        <f t="shared" ref="AV3:AV9" si="0">AT3/1.1</f>
        <v>7361818.1818181816</v>
      </c>
    </row>
    <row r="4" spans="1:48" x14ac:dyDescent="0.4">
      <c r="A4" s="11" t="s">
        <v>28</v>
      </c>
      <c r="B4" s="11" t="s">
        <v>312</v>
      </c>
      <c r="C4" s="11" t="s">
        <v>29</v>
      </c>
      <c r="D4" s="16" t="s">
        <v>30</v>
      </c>
      <c r="E4" s="16"/>
      <c r="F4" s="34" t="s">
        <v>26</v>
      </c>
      <c r="G4" s="54">
        <v>0.33333333333333331</v>
      </c>
      <c r="H4" s="48">
        <v>0.65</v>
      </c>
      <c r="I4" s="48">
        <v>0.8666666666666667</v>
      </c>
      <c r="J4" s="11" t="s">
        <v>460</v>
      </c>
      <c r="K4" s="11" t="s">
        <v>154</v>
      </c>
      <c r="L4" s="11" t="s">
        <v>164</v>
      </c>
      <c r="M4" s="11" t="s">
        <v>350</v>
      </c>
      <c r="N4" s="11" t="s">
        <v>319</v>
      </c>
      <c r="O4" s="11" t="s">
        <v>340</v>
      </c>
      <c r="P4" s="11" t="s">
        <v>322</v>
      </c>
      <c r="Q4" s="11" t="s">
        <v>343</v>
      </c>
      <c r="R4" s="11" t="s">
        <v>343</v>
      </c>
      <c r="S4" s="11" t="s">
        <v>193</v>
      </c>
      <c r="V4" s="11" t="s">
        <v>333</v>
      </c>
      <c r="W4" s="11" t="s">
        <v>287</v>
      </c>
      <c r="X4" s="11" t="s">
        <v>287</v>
      </c>
      <c r="Y4" s="11" t="s">
        <v>287</v>
      </c>
      <c r="Z4" s="11" t="s">
        <v>287</v>
      </c>
      <c r="AA4" s="11" t="s">
        <v>178</v>
      </c>
      <c r="AB4" s="11" t="s">
        <v>456</v>
      </c>
      <c r="AC4" s="18" t="s">
        <v>225</v>
      </c>
      <c r="AD4" s="18" t="s">
        <v>226</v>
      </c>
      <c r="AE4" s="18" t="s">
        <v>227</v>
      </c>
      <c r="AF4" s="18" t="s">
        <v>234</v>
      </c>
      <c r="AG4" s="18" t="s">
        <v>228</v>
      </c>
      <c r="AH4" s="18" t="s">
        <v>229</v>
      </c>
      <c r="AI4" s="18" t="s">
        <v>230</v>
      </c>
      <c r="AJ4" s="18" t="s">
        <v>248</v>
      </c>
      <c r="AK4" s="20" t="s">
        <v>274</v>
      </c>
      <c r="AL4" s="18" t="s">
        <v>226</v>
      </c>
      <c r="AM4" s="18" t="s">
        <v>250</v>
      </c>
      <c r="AN4" s="19" t="s">
        <v>231</v>
      </c>
      <c r="AP4" s="11" t="s">
        <v>370</v>
      </c>
      <c r="AQ4" s="156" t="s">
        <v>835</v>
      </c>
      <c r="AS4" s="11" t="s">
        <v>725</v>
      </c>
      <c r="AT4" s="158">
        <v>5179000</v>
      </c>
      <c r="AU4" s="11" t="s">
        <v>725</v>
      </c>
      <c r="AV4" s="11">
        <f t="shared" si="0"/>
        <v>4708181.8181818174</v>
      </c>
    </row>
    <row r="5" spans="1:48" x14ac:dyDescent="0.4">
      <c r="A5" s="11" t="s">
        <v>32</v>
      </c>
      <c r="B5" s="11" t="s">
        <v>192</v>
      </c>
      <c r="C5" s="11" t="s">
        <v>33</v>
      </c>
      <c r="D5" s="16"/>
      <c r="E5" s="16"/>
      <c r="F5" s="34" t="s">
        <v>175</v>
      </c>
      <c r="G5" s="54" t="s">
        <v>399</v>
      </c>
      <c r="J5" s="65" t="s">
        <v>459</v>
      </c>
      <c r="K5" s="11" t="s">
        <v>39</v>
      </c>
      <c r="L5" s="11" t="s">
        <v>165</v>
      </c>
      <c r="M5" s="11" t="s">
        <v>351</v>
      </c>
      <c r="N5" s="11" t="s">
        <v>323</v>
      </c>
      <c r="O5" s="11" t="s">
        <v>320</v>
      </c>
      <c r="P5" s="11" t="s">
        <v>325</v>
      </c>
      <c r="Q5" s="11" t="s">
        <v>324</v>
      </c>
      <c r="R5" s="11" t="s">
        <v>324</v>
      </c>
      <c r="S5" s="11" t="s">
        <v>197</v>
      </c>
      <c r="W5" s="11" t="s">
        <v>286</v>
      </c>
      <c r="X5" s="11" t="s">
        <v>286</v>
      </c>
      <c r="Y5" s="11" t="s">
        <v>286</v>
      </c>
      <c r="Z5" s="11" t="s">
        <v>286</v>
      </c>
      <c r="AA5" s="11" t="s">
        <v>177</v>
      </c>
      <c r="AB5" s="11" t="s">
        <v>457</v>
      </c>
      <c r="AC5" s="18" t="s">
        <v>232</v>
      </c>
      <c r="AD5" s="18" t="s">
        <v>233</v>
      </c>
      <c r="AE5" s="18" t="s">
        <v>241</v>
      </c>
      <c r="AF5" s="18" t="s">
        <v>115</v>
      </c>
      <c r="AG5" s="18" t="s">
        <v>235</v>
      </c>
      <c r="AH5" s="18" t="s">
        <v>236</v>
      </c>
      <c r="AI5" s="18" t="s">
        <v>237</v>
      </c>
      <c r="AK5" s="20" t="s">
        <v>275</v>
      </c>
      <c r="AL5" s="18" t="s">
        <v>233</v>
      </c>
      <c r="AM5" s="18" t="s">
        <v>253</v>
      </c>
      <c r="AN5" s="19" t="s">
        <v>239</v>
      </c>
      <c r="AP5" s="11" t="s">
        <v>371</v>
      </c>
      <c r="AQ5" s="156" t="s">
        <v>834</v>
      </c>
      <c r="AS5" s="11" t="s">
        <v>726</v>
      </c>
      <c r="AT5" s="158">
        <v>2816000</v>
      </c>
      <c r="AU5" s="11" t="s">
        <v>726</v>
      </c>
      <c r="AV5" s="11">
        <f t="shared" si="0"/>
        <v>2560000</v>
      </c>
    </row>
    <row r="6" spans="1:48" x14ac:dyDescent="0.4">
      <c r="A6" s="11" t="s">
        <v>35</v>
      </c>
      <c r="B6" s="11" t="s">
        <v>277</v>
      </c>
      <c r="C6" s="11" t="s">
        <v>36</v>
      </c>
      <c r="D6" s="16"/>
      <c r="E6" s="16"/>
      <c r="F6" s="34" t="s">
        <v>31</v>
      </c>
      <c r="G6" s="54">
        <v>0.65</v>
      </c>
      <c r="K6" s="11" t="s">
        <v>42</v>
      </c>
      <c r="M6" s="11" t="s">
        <v>352</v>
      </c>
      <c r="N6" s="11" t="s">
        <v>325</v>
      </c>
      <c r="P6" s="11" t="s">
        <v>326</v>
      </c>
      <c r="Q6" s="11" t="s">
        <v>344</v>
      </c>
      <c r="R6" s="11" t="s">
        <v>329</v>
      </c>
      <c r="S6" s="11" t="s">
        <v>198</v>
      </c>
      <c r="W6" s="11" t="s">
        <v>285</v>
      </c>
      <c r="X6" s="11" t="s">
        <v>285</v>
      </c>
      <c r="Y6" s="11" t="s">
        <v>285</v>
      </c>
      <c r="Z6" s="11" t="s">
        <v>285</v>
      </c>
      <c r="AA6" s="11" t="s">
        <v>184</v>
      </c>
      <c r="AB6" s="78" t="s">
        <v>458</v>
      </c>
      <c r="AC6" s="18" t="s">
        <v>42</v>
      </c>
      <c r="AD6" s="18" t="s">
        <v>240</v>
      </c>
      <c r="AE6" s="18" t="s">
        <v>246</v>
      </c>
      <c r="AF6" s="18" t="s">
        <v>248</v>
      </c>
      <c r="AG6" s="18" t="s">
        <v>242</v>
      </c>
      <c r="AH6" s="18" t="s">
        <v>243</v>
      </c>
      <c r="AK6" s="23"/>
      <c r="AL6" s="21" t="s">
        <v>292</v>
      </c>
      <c r="AM6" s="18" t="s">
        <v>255</v>
      </c>
      <c r="AN6" s="19" t="s">
        <v>238</v>
      </c>
      <c r="AP6" s="11" t="s">
        <v>372</v>
      </c>
      <c r="AQ6" s="156" t="s">
        <v>833</v>
      </c>
      <c r="AS6" s="11" t="s">
        <v>727</v>
      </c>
      <c r="AT6" s="158">
        <v>2492000</v>
      </c>
      <c r="AU6" s="11" t="s">
        <v>727</v>
      </c>
      <c r="AV6" s="11">
        <f t="shared" si="0"/>
        <v>2265454.5454545454</v>
      </c>
    </row>
    <row r="7" spans="1:48" ht="13.5" customHeight="1" x14ac:dyDescent="0.4">
      <c r="A7" s="11" t="s">
        <v>37</v>
      </c>
      <c r="C7" s="11" t="s">
        <v>38</v>
      </c>
      <c r="D7" s="16"/>
      <c r="E7" s="16"/>
      <c r="F7" s="16"/>
      <c r="G7" s="54" t="s">
        <v>401</v>
      </c>
      <c r="K7" s="11" t="s">
        <v>45</v>
      </c>
      <c r="M7" s="11" t="s">
        <v>353</v>
      </c>
      <c r="N7" s="11" t="s">
        <v>320</v>
      </c>
      <c r="P7" s="11" t="s">
        <v>320</v>
      </c>
      <c r="S7" s="11" t="s">
        <v>364</v>
      </c>
      <c r="W7" s="11" t="s">
        <v>284</v>
      </c>
      <c r="X7" s="11" t="s">
        <v>284</v>
      </c>
      <c r="Y7" s="11" t="s">
        <v>284</v>
      </c>
      <c r="Z7" s="11" t="s">
        <v>284</v>
      </c>
      <c r="AA7" s="11" t="s">
        <v>180</v>
      </c>
      <c r="AC7" s="18" t="s">
        <v>244</v>
      </c>
      <c r="AD7" s="18" t="s">
        <v>245</v>
      </c>
      <c r="AE7" s="18" t="s">
        <v>251</v>
      </c>
      <c r="AG7" s="18" t="s">
        <v>247</v>
      </c>
      <c r="AH7" s="18" t="s">
        <v>248</v>
      </c>
      <c r="AK7" s="23"/>
      <c r="AL7" s="18" t="s">
        <v>266</v>
      </c>
      <c r="AM7" s="18" t="s">
        <v>257</v>
      </c>
      <c r="AN7" s="22"/>
      <c r="AP7" s="11" t="s">
        <v>373</v>
      </c>
      <c r="AS7" s="11" t="s">
        <v>728</v>
      </c>
      <c r="AT7" s="158">
        <v>627000</v>
      </c>
      <c r="AU7" s="11" t="s">
        <v>728</v>
      </c>
      <c r="AV7" s="11">
        <f t="shared" si="0"/>
        <v>570000</v>
      </c>
    </row>
    <row r="8" spans="1:48" ht="13.5" customHeight="1" x14ac:dyDescent="0.4">
      <c r="A8" s="11" t="s">
        <v>40</v>
      </c>
      <c r="C8" s="11" t="s">
        <v>41</v>
      </c>
      <c r="D8" s="16"/>
      <c r="E8" s="16"/>
      <c r="F8" s="16"/>
      <c r="G8" s="16"/>
      <c r="K8" s="11" t="s">
        <v>48</v>
      </c>
      <c r="M8" s="11" t="s">
        <v>354</v>
      </c>
      <c r="P8" s="11" t="s">
        <v>321</v>
      </c>
      <c r="W8" s="11" t="s">
        <v>283</v>
      </c>
      <c r="X8" s="11" t="s">
        <v>283</v>
      </c>
      <c r="Y8" s="11" t="s">
        <v>283</v>
      </c>
      <c r="Z8" s="11" t="s">
        <v>283</v>
      </c>
      <c r="AA8" s="11" t="s">
        <v>179</v>
      </c>
      <c r="AC8" s="18" t="s">
        <v>249</v>
      </c>
      <c r="AD8" s="18" t="s">
        <v>250</v>
      </c>
      <c r="AE8" s="18" t="s">
        <v>254</v>
      </c>
      <c r="AG8" s="18" t="s">
        <v>248</v>
      </c>
      <c r="AL8" s="18" t="s">
        <v>267</v>
      </c>
      <c r="AM8" s="18" t="s">
        <v>259</v>
      </c>
      <c r="AN8" s="22"/>
      <c r="AP8" s="11" t="s">
        <v>374</v>
      </c>
      <c r="AS8" s="11" t="s">
        <v>729</v>
      </c>
      <c r="AT8" s="158">
        <v>433000</v>
      </c>
      <c r="AU8" s="11" t="s">
        <v>729</v>
      </c>
      <c r="AV8" s="11">
        <f t="shared" si="0"/>
        <v>393636.36363636359</v>
      </c>
    </row>
    <row r="9" spans="1:48" ht="13.5" customHeight="1" x14ac:dyDescent="0.4">
      <c r="A9" s="11" t="s">
        <v>43</v>
      </c>
      <c r="C9" s="11" t="s">
        <v>44</v>
      </c>
      <c r="D9" s="16"/>
      <c r="E9" s="16"/>
      <c r="F9" s="16"/>
      <c r="G9" s="16"/>
      <c r="K9" s="11" t="s">
        <v>51</v>
      </c>
      <c r="M9" s="11" t="s">
        <v>355</v>
      </c>
      <c r="P9" s="11" t="s">
        <v>332</v>
      </c>
      <c r="W9" s="11" t="s">
        <v>282</v>
      </c>
      <c r="X9" s="11" t="s">
        <v>282</v>
      </c>
      <c r="Y9" s="11" t="s">
        <v>282</v>
      </c>
      <c r="Z9" s="11" t="s">
        <v>282</v>
      </c>
      <c r="AA9" s="11" t="s">
        <v>181</v>
      </c>
      <c r="AC9" s="18" t="s">
        <v>252</v>
      </c>
      <c r="AD9" s="18" t="s">
        <v>253</v>
      </c>
      <c r="AE9" s="18" t="s">
        <v>256</v>
      </c>
      <c r="AL9" s="17" t="s">
        <v>210</v>
      </c>
      <c r="AM9" s="18" t="s">
        <v>260</v>
      </c>
      <c r="AN9" s="22"/>
      <c r="AP9" s="11" t="s">
        <v>375</v>
      </c>
      <c r="AS9" s="11" t="s">
        <v>730</v>
      </c>
      <c r="AT9" s="158">
        <v>2569000</v>
      </c>
      <c r="AU9" s="11" t="s">
        <v>730</v>
      </c>
      <c r="AV9" s="11">
        <f t="shared" si="0"/>
        <v>2335454.5454545454</v>
      </c>
    </row>
    <row r="10" spans="1:48" x14ac:dyDescent="0.4">
      <c r="A10" s="11" t="s">
        <v>46</v>
      </c>
      <c r="C10" s="11" t="s">
        <v>47</v>
      </c>
      <c r="D10" s="16"/>
      <c r="E10" s="16"/>
      <c r="F10" s="16"/>
      <c r="G10" s="16"/>
      <c r="K10" s="11" t="s">
        <v>56</v>
      </c>
      <c r="M10" s="11" t="s">
        <v>356</v>
      </c>
      <c r="W10" s="11" t="s">
        <v>281</v>
      </c>
      <c r="X10" s="11" t="s">
        <v>281</v>
      </c>
      <c r="Y10" s="11" t="s">
        <v>281</v>
      </c>
      <c r="Z10" s="11" t="s">
        <v>281</v>
      </c>
      <c r="AA10" s="11" t="s">
        <v>269</v>
      </c>
      <c r="AC10" s="18" t="s">
        <v>248</v>
      </c>
      <c r="AD10" s="18" t="s">
        <v>255</v>
      </c>
      <c r="AE10" s="18" t="s">
        <v>258</v>
      </c>
      <c r="AL10" s="18" t="s">
        <v>220</v>
      </c>
      <c r="AM10" s="18" t="s">
        <v>261</v>
      </c>
      <c r="AN10" s="22"/>
      <c r="AP10" s="11" t="s">
        <v>376</v>
      </c>
      <c r="AS10" s="11" t="s">
        <v>731</v>
      </c>
      <c r="AT10" s="158">
        <v>199000</v>
      </c>
      <c r="AU10" s="11" t="s">
        <v>731</v>
      </c>
      <c r="AV10" s="11">
        <f>AT10/1.1</f>
        <v>180909.09090909088</v>
      </c>
    </row>
    <row r="11" spans="1:48" x14ac:dyDescent="0.4">
      <c r="A11" s="11" t="s">
        <v>49</v>
      </c>
      <c r="C11" s="11" t="s">
        <v>50</v>
      </c>
      <c r="D11" s="16"/>
      <c r="E11" s="16"/>
      <c r="F11" s="16"/>
      <c r="G11" s="16"/>
      <c r="K11" s="11" t="s">
        <v>59</v>
      </c>
      <c r="M11" s="11" t="s">
        <v>357</v>
      </c>
      <c r="W11" s="11" t="s">
        <v>280</v>
      </c>
      <c r="X11" s="11" t="s">
        <v>280</v>
      </c>
      <c r="AA11" s="11" t="s">
        <v>182</v>
      </c>
      <c r="AD11" s="18" t="s">
        <v>257</v>
      </c>
      <c r="AE11" s="11" t="s">
        <v>271</v>
      </c>
      <c r="AL11" s="18" t="s">
        <v>227</v>
      </c>
      <c r="AM11" s="18" t="s">
        <v>262</v>
      </c>
      <c r="AN11" s="23"/>
      <c r="AP11" s="11" t="s">
        <v>377</v>
      </c>
      <c r="AS11" s="11" t="s">
        <v>732</v>
      </c>
      <c r="AT11" s="158">
        <v>7385000</v>
      </c>
      <c r="AU11" s="11" t="s">
        <v>732</v>
      </c>
      <c r="AV11" s="11">
        <f>AT11/1.1</f>
        <v>6713636.3636363633</v>
      </c>
    </row>
    <row r="12" spans="1:48" x14ac:dyDescent="0.4">
      <c r="A12" s="11" t="s">
        <v>52</v>
      </c>
      <c r="C12" s="11" t="s">
        <v>53</v>
      </c>
      <c r="D12" s="16"/>
      <c r="E12" s="16"/>
      <c r="F12" s="16"/>
      <c r="G12" s="16"/>
      <c r="K12" s="11" t="s">
        <v>62</v>
      </c>
      <c r="M12" s="11" t="s">
        <v>358</v>
      </c>
      <c r="W12" s="11" t="s">
        <v>279</v>
      </c>
      <c r="X12" s="11" t="s">
        <v>279</v>
      </c>
      <c r="AA12" s="11" t="s">
        <v>183</v>
      </c>
      <c r="AD12" s="18" t="s">
        <v>259</v>
      </c>
      <c r="AE12" s="18" t="s">
        <v>248</v>
      </c>
      <c r="AL12" s="18" t="s">
        <v>241</v>
      </c>
      <c r="AM12" s="18" t="s">
        <v>263</v>
      </c>
      <c r="AN12" s="23"/>
      <c r="AP12" s="11" t="s">
        <v>378</v>
      </c>
    </row>
    <row r="13" spans="1:48" x14ac:dyDescent="0.4">
      <c r="A13" s="11" t="s">
        <v>54</v>
      </c>
      <c r="C13" s="11" t="s">
        <v>55</v>
      </c>
      <c r="D13" s="16"/>
      <c r="E13" s="16"/>
      <c r="F13" s="16"/>
      <c r="G13" s="16"/>
      <c r="K13" s="11" t="s">
        <v>65</v>
      </c>
      <c r="M13" s="11" t="s">
        <v>359</v>
      </c>
      <c r="AA13" s="11" t="s">
        <v>185</v>
      </c>
      <c r="AD13" s="18" t="s">
        <v>260</v>
      </c>
      <c r="AL13" s="18" t="s">
        <v>246</v>
      </c>
      <c r="AM13" s="16" t="s">
        <v>294</v>
      </c>
      <c r="AN13" s="23"/>
      <c r="AP13" s="11" t="s">
        <v>379</v>
      </c>
    </row>
    <row r="14" spans="1:48" x14ac:dyDescent="0.4">
      <c r="A14" s="11" t="s">
        <v>57</v>
      </c>
      <c r="C14" s="11" t="s">
        <v>58</v>
      </c>
      <c r="D14" s="16"/>
      <c r="E14" s="16"/>
      <c r="F14" s="16"/>
      <c r="G14" s="16"/>
      <c r="K14" s="11" t="s">
        <v>68</v>
      </c>
      <c r="M14" s="11" t="s">
        <v>360</v>
      </c>
      <c r="AD14" s="18" t="s">
        <v>261</v>
      </c>
      <c r="AK14" s="24"/>
      <c r="AL14" s="18" t="s">
        <v>254</v>
      </c>
      <c r="AM14" s="16" t="s">
        <v>295</v>
      </c>
      <c r="AN14" s="23"/>
      <c r="AP14" s="11" t="s">
        <v>380</v>
      </c>
    </row>
    <row r="15" spans="1:48" x14ac:dyDescent="0.4">
      <c r="A15" s="11" t="s">
        <v>60</v>
      </c>
      <c r="C15" s="11" t="s">
        <v>61</v>
      </c>
      <c r="D15" s="16"/>
      <c r="E15" s="16"/>
      <c r="F15" s="16"/>
      <c r="G15" s="16"/>
      <c r="K15" s="11" t="s">
        <v>71</v>
      </c>
      <c r="M15" s="11" t="s">
        <v>361</v>
      </c>
      <c r="AD15" s="18" t="s">
        <v>262</v>
      </c>
      <c r="AL15" s="18" t="s">
        <v>256</v>
      </c>
      <c r="AM15" s="16" t="s">
        <v>296</v>
      </c>
      <c r="AN15" s="23"/>
      <c r="AP15" s="11" t="s">
        <v>381</v>
      </c>
    </row>
    <row r="16" spans="1:48" x14ac:dyDescent="0.4">
      <c r="A16" s="11" t="s">
        <v>63</v>
      </c>
      <c r="C16" s="11" t="s">
        <v>64</v>
      </c>
      <c r="D16" s="16"/>
      <c r="E16" s="16"/>
      <c r="F16" s="16"/>
      <c r="G16" s="16"/>
      <c r="K16" s="11" t="s">
        <v>74</v>
      </c>
      <c r="M16" s="11" t="s">
        <v>362</v>
      </c>
      <c r="AD16" s="18" t="s">
        <v>263</v>
      </c>
      <c r="AL16" s="18" t="s">
        <v>258</v>
      </c>
      <c r="AM16" s="11" t="s">
        <v>271</v>
      </c>
      <c r="AN16" s="23"/>
      <c r="AP16" s="11" t="s">
        <v>382</v>
      </c>
    </row>
    <row r="17" spans="1:40" x14ac:dyDescent="0.4">
      <c r="A17" s="11" t="s">
        <v>66</v>
      </c>
      <c r="C17" s="11" t="s">
        <v>67</v>
      </c>
      <c r="D17" s="35"/>
      <c r="E17" s="35"/>
      <c r="F17" s="35"/>
      <c r="G17" s="35"/>
      <c r="K17" s="11" t="s">
        <v>77</v>
      </c>
      <c r="AD17" s="18" t="s">
        <v>264</v>
      </c>
      <c r="AL17" s="18" t="s">
        <v>211</v>
      </c>
      <c r="AM17" s="16" t="s">
        <v>297</v>
      </c>
      <c r="AN17" s="23"/>
    </row>
    <row r="18" spans="1:40" x14ac:dyDescent="0.4">
      <c r="A18" s="11" t="s">
        <v>69</v>
      </c>
      <c r="C18" s="11" t="s">
        <v>70</v>
      </c>
      <c r="D18" s="36"/>
      <c r="E18" s="36"/>
      <c r="F18" s="36"/>
      <c r="G18" s="36"/>
      <c r="K18" s="11" t="s">
        <v>80</v>
      </c>
      <c r="AD18" s="18" t="s">
        <v>265</v>
      </c>
      <c r="AL18" s="18" t="s">
        <v>221</v>
      </c>
      <c r="AM18" s="16" t="s">
        <v>298</v>
      </c>
      <c r="AN18" s="23"/>
    </row>
    <row r="19" spans="1:40" x14ac:dyDescent="0.4">
      <c r="A19" s="11" t="s">
        <v>72</v>
      </c>
      <c r="C19" s="11" t="s">
        <v>73</v>
      </c>
      <c r="D19" s="37"/>
      <c r="E19" s="37"/>
      <c r="F19" s="37"/>
      <c r="G19" s="37"/>
      <c r="K19" s="11" t="s">
        <v>82</v>
      </c>
      <c r="AD19" s="18" t="s">
        <v>270</v>
      </c>
      <c r="AL19" s="18" t="s">
        <v>234</v>
      </c>
      <c r="AM19" s="16" t="s">
        <v>299</v>
      </c>
      <c r="AN19" s="23"/>
    </row>
    <row r="20" spans="1:40" x14ac:dyDescent="0.4">
      <c r="A20" s="11" t="s">
        <v>75</v>
      </c>
      <c r="C20" s="11" t="s">
        <v>76</v>
      </c>
      <c r="D20" s="38"/>
      <c r="E20" s="38"/>
      <c r="F20" s="38"/>
      <c r="G20" s="38"/>
      <c r="K20" s="11" t="s">
        <v>84</v>
      </c>
      <c r="AD20" s="18" t="s">
        <v>266</v>
      </c>
      <c r="AL20" s="18" t="s">
        <v>115</v>
      </c>
      <c r="AM20" s="16"/>
      <c r="AN20" s="23"/>
    </row>
    <row r="21" spans="1:40" x14ac:dyDescent="0.4">
      <c r="A21" s="11" t="s">
        <v>78</v>
      </c>
      <c r="C21" s="11" t="s">
        <v>79</v>
      </c>
      <c r="D21" s="39"/>
      <c r="E21" s="39"/>
      <c r="F21" s="39"/>
      <c r="G21" s="39"/>
      <c r="K21" s="11" t="s">
        <v>86</v>
      </c>
      <c r="AD21" s="18" t="s">
        <v>267</v>
      </c>
      <c r="AL21" s="18" t="s">
        <v>273</v>
      </c>
      <c r="AM21" s="16"/>
      <c r="AN21" s="23"/>
    </row>
    <row r="22" spans="1:40" x14ac:dyDescent="0.4">
      <c r="C22" s="11" t="s">
        <v>81</v>
      </c>
      <c r="D22" s="16"/>
      <c r="E22" s="16"/>
      <c r="F22" s="16"/>
      <c r="G22" s="16"/>
      <c r="K22" s="11" t="s">
        <v>88</v>
      </c>
      <c r="AD22" s="18" t="s">
        <v>268</v>
      </c>
      <c r="AL22" s="18" t="s">
        <v>248</v>
      </c>
      <c r="AM22" s="23"/>
      <c r="AN22" s="23"/>
    </row>
    <row r="23" spans="1:40" x14ac:dyDescent="0.4">
      <c r="C23" s="11" t="s">
        <v>83</v>
      </c>
      <c r="D23" s="16"/>
      <c r="E23" s="16"/>
      <c r="F23" s="16"/>
      <c r="G23" s="16"/>
      <c r="K23" s="11" t="s">
        <v>90</v>
      </c>
      <c r="AD23" s="18" t="s">
        <v>248</v>
      </c>
      <c r="AL23" s="23"/>
      <c r="AM23" s="23"/>
      <c r="AN23" s="23"/>
    </row>
    <row r="24" spans="1:40" x14ac:dyDescent="0.4">
      <c r="C24" s="11" t="s">
        <v>85</v>
      </c>
      <c r="D24" s="16"/>
      <c r="E24" s="16"/>
      <c r="F24" s="16"/>
      <c r="G24" s="16"/>
      <c r="K24" s="11" t="s">
        <v>92</v>
      </c>
      <c r="AL24" s="23"/>
      <c r="AM24" s="23"/>
      <c r="AN24" s="23"/>
    </row>
    <row r="25" spans="1:40" x14ac:dyDescent="0.4">
      <c r="C25" s="11" t="s">
        <v>87</v>
      </c>
      <c r="D25" s="16"/>
      <c r="E25" s="16"/>
      <c r="F25" s="16"/>
      <c r="G25" s="16"/>
      <c r="K25" s="11" t="s">
        <v>94</v>
      </c>
      <c r="AL25" s="23"/>
      <c r="AM25" s="23"/>
      <c r="AN25" s="23"/>
    </row>
    <row r="26" spans="1:40" x14ac:dyDescent="0.4">
      <c r="C26" s="11" t="s">
        <v>89</v>
      </c>
      <c r="D26" s="16"/>
      <c r="E26" s="16"/>
      <c r="F26" s="16"/>
      <c r="G26" s="16"/>
      <c r="K26" s="11" t="s">
        <v>96</v>
      </c>
      <c r="AL26" s="23"/>
      <c r="AM26" s="23"/>
      <c r="AN26" s="23"/>
    </row>
    <row r="27" spans="1:40" x14ac:dyDescent="0.4">
      <c r="C27" s="11" t="s">
        <v>91</v>
      </c>
      <c r="K27" s="11" t="s">
        <v>98</v>
      </c>
      <c r="AL27" s="23"/>
    </row>
    <row r="28" spans="1:40" x14ac:dyDescent="0.4">
      <c r="C28" s="11" t="s">
        <v>93</v>
      </c>
      <c r="K28" s="11" t="s">
        <v>100</v>
      </c>
    </row>
    <row r="29" spans="1:40" x14ac:dyDescent="0.4">
      <c r="C29" s="11" t="s">
        <v>95</v>
      </c>
      <c r="K29" s="11" t="s">
        <v>101</v>
      </c>
    </row>
    <row r="30" spans="1:40" x14ac:dyDescent="0.4">
      <c r="C30" s="11" t="s">
        <v>97</v>
      </c>
      <c r="K30" s="11" t="s">
        <v>102</v>
      </c>
    </row>
    <row r="31" spans="1:40" x14ac:dyDescent="0.4">
      <c r="C31" s="11" t="s">
        <v>99</v>
      </c>
      <c r="K31" s="11" t="s">
        <v>103</v>
      </c>
    </row>
    <row r="32" spans="1:40" x14ac:dyDescent="0.4">
      <c r="C32" s="11" t="s">
        <v>276</v>
      </c>
      <c r="K32" s="11" t="s">
        <v>104</v>
      </c>
    </row>
    <row r="33" spans="11:11" x14ac:dyDescent="0.4">
      <c r="K33" s="11" t="s">
        <v>105</v>
      </c>
    </row>
    <row r="34" spans="11:11" x14ac:dyDescent="0.4">
      <c r="K34" s="11" t="s">
        <v>106</v>
      </c>
    </row>
    <row r="35" spans="11:11" x14ac:dyDescent="0.4">
      <c r="K35" s="11" t="s">
        <v>107</v>
      </c>
    </row>
    <row r="36" spans="11:11" x14ac:dyDescent="0.4">
      <c r="K36" s="11" t="s">
        <v>108</v>
      </c>
    </row>
    <row r="37" spans="11:11" x14ac:dyDescent="0.4">
      <c r="K37" s="11" t="s">
        <v>109</v>
      </c>
    </row>
    <row r="38" spans="11:11" x14ac:dyDescent="0.4">
      <c r="K38" s="11" t="s">
        <v>110</v>
      </c>
    </row>
    <row r="39" spans="11:11" x14ac:dyDescent="0.4">
      <c r="K39" s="11" t="s">
        <v>111</v>
      </c>
    </row>
    <row r="40" spans="11:11" x14ac:dyDescent="0.4">
      <c r="K40" s="11" t="s">
        <v>112</v>
      </c>
    </row>
    <row r="41" spans="11:11" x14ac:dyDescent="0.4">
      <c r="K41" s="11" t="s">
        <v>113</v>
      </c>
    </row>
    <row r="42" spans="11:11" x14ac:dyDescent="0.4">
      <c r="K42" s="11" t="s">
        <v>114</v>
      </c>
    </row>
    <row r="43" spans="11:11" x14ac:dyDescent="0.4">
      <c r="K43" s="11" t="s">
        <v>115</v>
      </c>
    </row>
    <row r="44" spans="11:11" x14ac:dyDescent="0.4">
      <c r="K44" s="11" t="s">
        <v>116</v>
      </c>
    </row>
    <row r="45" spans="11:11" x14ac:dyDescent="0.4">
      <c r="K45" s="11" t="s">
        <v>117</v>
      </c>
    </row>
    <row r="46" spans="11:11" x14ac:dyDescent="0.4">
      <c r="K46" s="11" t="s">
        <v>118</v>
      </c>
    </row>
    <row r="47" spans="11:11" x14ac:dyDescent="0.4">
      <c r="K47" s="11" t="s">
        <v>119</v>
      </c>
    </row>
    <row r="48" spans="11:11" x14ac:dyDescent="0.4">
      <c r="K48" s="11" t="s">
        <v>120</v>
      </c>
    </row>
    <row r="49" spans="11:11" x14ac:dyDescent="0.4">
      <c r="K49" s="11" t="s">
        <v>121</v>
      </c>
    </row>
    <row r="50" spans="11:11" x14ac:dyDescent="0.4">
      <c r="K50" s="11" t="s">
        <v>122</v>
      </c>
    </row>
    <row r="51" spans="11:11" x14ac:dyDescent="0.4">
      <c r="K51" s="11" t="s">
        <v>123</v>
      </c>
    </row>
    <row r="52" spans="11:11" x14ac:dyDescent="0.4">
      <c r="K52" s="11" t="s">
        <v>124</v>
      </c>
    </row>
    <row r="53" spans="11:11" x14ac:dyDescent="0.4">
      <c r="K53" s="11" t="s">
        <v>125</v>
      </c>
    </row>
    <row r="54" spans="11:11" x14ac:dyDescent="0.4">
      <c r="K54" s="11" t="s">
        <v>126</v>
      </c>
    </row>
    <row r="55" spans="11:11" x14ac:dyDescent="0.4">
      <c r="K55" s="11" t="s">
        <v>127</v>
      </c>
    </row>
    <row r="56" spans="11:11" x14ac:dyDescent="0.4">
      <c r="K56" s="11" t="s">
        <v>128</v>
      </c>
    </row>
    <row r="57" spans="11:11" x14ac:dyDescent="0.4">
      <c r="K57" s="11" t="s">
        <v>129</v>
      </c>
    </row>
    <row r="58" spans="11:11" x14ac:dyDescent="0.4">
      <c r="K58" s="11" t="s">
        <v>130</v>
      </c>
    </row>
    <row r="59" spans="11:11" x14ac:dyDescent="0.4">
      <c r="K59" s="11" t="s">
        <v>131</v>
      </c>
    </row>
    <row r="60" spans="11:11" x14ac:dyDescent="0.4">
      <c r="K60" s="11" t="s">
        <v>132</v>
      </c>
    </row>
    <row r="61" spans="11:11" x14ac:dyDescent="0.4">
      <c r="K61" s="11" t="s">
        <v>133</v>
      </c>
    </row>
    <row r="62" spans="11:11" x14ac:dyDescent="0.4">
      <c r="K62" s="11" t="s">
        <v>134</v>
      </c>
    </row>
    <row r="63" spans="11:11" x14ac:dyDescent="0.4">
      <c r="K63" s="11" t="s">
        <v>135</v>
      </c>
    </row>
    <row r="64" spans="11:11" x14ac:dyDescent="0.4">
      <c r="K64" s="11" t="s">
        <v>176</v>
      </c>
    </row>
    <row r="65" spans="11:11" x14ac:dyDescent="0.4">
      <c r="K65" s="11" t="s">
        <v>136</v>
      </c>
    </row>
    <row r="66" spans="11:11" x14ac:dyDescent="0.4">
      <c r="K66" s="11" t="s">
        <v>137</v>
      </c>
    </row>
    <row r="67" spans="11:11" x14ac:dyDescent="0.4">
      <c r="K67" s="11" t="s">
        <v>138</v>
      </c>
    </row>
    <row r="68" spans="11:11" x14ac:dyDescent="0.4">
      <c r="K68" s="11" t="s">
        <v>139</v>
      </c>
    </row>
    <row r="69" spans="11:11" x14ac:dyDescent="0.4">
      <c r="K69" s="11" t="s">
        <v>140</v>
      </c>
    </row>
    <row r="70" spans="11:11" x14ac:dyDescent="0.4">
      <c r="K70" s="11" t="s">
        <v>141</v>
      </c>
    </row>
    <row r="71" spans="11:11" x14ac:dyDescent="0.4">
      <c r="K71" s="11" t="s">
        <v>142</v>
      </c>
    </row>
    <row r="72" spans="11:11" x14ac:dyDescent="0.4">
      <c r="K72" s="11" t="s">
        <v>143</v>
      </c>
    </row>
    <row r="73" spans="11:11" x14ac:dyDescent="0.4">
      <c r="K73" s="11" t="s">
        <v>144</v>
      </c>
    </row>
    <row r="74" spans="11:11" x14ac:dyDescent="0.4">
      <c r="K74" s="11" t="s">
        <v>145</v>
      </c>
    </row>
    <row r="75" spans="11:11" x14ac:dyDescent="0.4">
      <c r="K75" s="11" t="s">
        <v>146</v>
      </c>
    </row>
    <row r="76" spans="11:11" x14ac:dyDescent="0.4">
      <c r="K76" s="11" t="s">
        <v>147</v>
      </c>
    </row>
    <row r="77" spans="11:11" x14ac:dyDescent="0.4">
      <c r="K77" s="11" t="s">
        <v>148</v>
      </c>
    </row>
  </sheetData>
  <phoneticPr fontId="1"/>
  <pageMargins left="0.7" right="0.7" top="0.75" bottom="0.75" header="0.3" footer="0.3"/>
  <pageSetup paperSize="9" orientation="portrait" copies="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J5"/>
  <sheetViews>
    <sheetView workbookViewId="0">
      <selection activeCell="J8" sqref="J8:K8"/>
    </sheetView>
  </sheetViews>
  <sheetFormatPr defaultColWidth="8.75" defaultRowHeight="18.75" x14ac:dyDescent="0.4"/>
  <cols>
    <col min="1" max="2" width="8.75" style="156"/>
    <col min="3" max="3" width="9" style="157" bestFit="1" customWidth="1"/>
    <col min="4" max="5" width="9.875" style="157" customWidth="1"/>
    <col min="6" max="6" width="19.25" style="157" bestFit="1" customWidth="1"/>
    <col min="7" max="7" width="9.5" style="156" bestFit="1" customWidth="1"/>
    <col min="8" max="8" width="9.625" style="156" bestFit="1" customWidth="1"/>
    <col min="9" max="9" width="9.5" style="156" bestFit="1" customWidth="1"/>
    <col min="10" max="10" width="9.625" style="156" bestFit="1" customWidth="1"/>
    <col min="11" max="12" width="9.5" style="156" bestFit="1" customWidth="1"/>
    <col min="13" max="16384" width="8.75" style="156"/>
  </cols>
  <sheetData>
    <row r="2" spans="1:10" x14ac:dyDescent="0.4">
      <c r="A2" s="229" t="s">
        <v>763</v>
      </c>
      <c r="B2" s="229" t="s">
        <v>783</v>
      </c>
      <c r="C2" s="229" t="s">
        <v>782</v>
      </c>
      <c r="D2" s="229" t="s">
        <v>781</v>
      </c>
      <c r="F2" s="229"/>
      <c r="G2" s="965" t="s">
        <v>780</v>
      </c>
      <c r="H2" s="965"/>
      <c r="I2" s="965"/>
      <c r="J2" s="965"/>
    </row>
    <row r="3" spans="1:10" x14ac:dyDescent="0.4">
      <c r="A3" s="233" t="s">
        <v>779</v>
      </c>
      <c r="B3" s="231">
        <v>0.65</v>
      </c>
      <c r="C3" s="231">
        <v>0.8666666666666667</v>
      </c>
      <c r="D3" s="231" t="s">
        <v>778</v>
      </c>
      <c r="E3" s="230"/>
      <c r="F3" s="229" t="s">
        <v>7</v>
      </c>
      <c r="G3" s="965">
        <v>65</v>
      </c>
      <c r="H3" s="965"/>
      <c r="I3" s="965">
        <v>50</v>
      </c>
      <c r="J3" s="965"/>
    </row>
    <row r="4" spans="1:10" x14ac:dyDescent="0.4">
      <c r="A4" s="232" t="s">
        <v>777</v>
      </c>
      <c r="B4" s="231">
        <v>0.5</v>
      </c>
      <c r="C4" s="231">
        <v>0.83333333333333337</v>
      </c>
      <c r="D4" s="231" t="s">
        <v>776</v>
      </c>
      <c r="E4" s="230"/>
      <c r="F4" s="229" t="s">
        <v>763</v>
      </c>
      <c r="G4" s="228" t="s">
        <v>775</v>
      </c>
      <c r="H4" s="228" t="s">
        <v>774</v>
      </c>
      <c r="I4" s="228" t="s">
        <v>775</v>
      </c>
      <c r="J4" s="228" t="s">
        <v>774</v>
      </c>
    </row>
    <row r="5" spans="1:10" ht="37.5" x14ac:dyDescent="0.4">
      <c r="A5" s="227"/>
      <c r="F5" s="226" t="s">
        <v>773</v>
      </c>
      <c r="G5" s="225">
        <v>87.3</v>
      </c>
      <c r="H5" s="225">
        <v>96</v>
      </c>
      <c r="I5" s="225">
        <v>109.1</v>
      </c>
      <c r="J5" s="225">
        <v>120</v>
      </c>
    </row>
  </sheetData>
  <mergeCells count="3">
    <mergeCell ref="G2:J2"/>
    <mergeCell ref="G3:H3"/>
    <mergeCell ref="I3:J3"/>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2:L8"/>
  <sheetViews>
    <sheetView workbookViewId="0">
      <selection activeCell="J8" sqref="J8:K8"/>
    </sheetView>
  </sheetViews>
  <sheetFormatPr defaultColWidth="8.75" defaultRowHeight="18.75" x14ac:dyDescent="0.4"/>
  <cols>
    <col min="1" max="1" width="8.75" style="156"/>
    <col min="2" max="2" width="12.125" style="156" bestFit="1" customWidth="1"/>
    <col min="3" max="5" width="9.875" style="157" customWidth="1"/>
    <col min="6" max="6" width="19.25" style="157" bestFit="1" customWidth="1"/>
    <col min="7" max="7" width="9.5" style="156" bestFit="1" customWidth="1"/>
    <col min="8" max="8" width="9.625" style="156" bestFit="1" customWidth="1"/>
    <col min="9" max="9" width="9.5" style="156" bestFit="1" customWidth="1"/>
    <col min="10" max="10" width="9.625" style="156" bestFit="1" customWidth="1"/>
    <col min="11" max="12" width="9.5" style="156" bestFit="1" customWidth="1"/>
    <col min="13" max="16384" width="8.75" style="156"/>
  </cols>
  <sheetData>
    <row r="2" spans="1:12" x14ac:dyDescent="0.4">
      <c r="A2" s="229" t="s">
        <v>763</v>
      </c>
      <c r="B2" s="229" t="s">
        <v>783</v>
      </c>
      <c r="C2" s="229" t="s">
        <v>782</v>
      </c>
      <c r="D2" s="229" t="s">
        <v>781</v>
      </c>
      <c r="F2" s="229"/>
      <c r="G2" s="966" t="s">
        <v>784</v>
      </c>
      <c r="H2" s="967"/>
      <c r="I2" s="967"/>
      <c r="J2" s="967"/>
      <c r="K2" s="967"/>
      <c r="L2" s="968"/>
    </row>
    <row r="3" spans="1:12" x14ac:dyDescent="0.4">
      <c r="A3" s="233" t="s">
        <v>779</v>
      </c>
      <c r="B3" s="231">
        <v>0.65</v>
      </c>
      <c r="C3" s="231">
        <v>0.8666666666666667</v>
      </c>
      <c r="D3" s="231">
        <v>0.65</v>
      </c>
      <c r="E3" s="230"/>
      <c r="F3" s="229" t="s">
        <v>7</v>
      </c>
      <c r="G3" s="965">
        <v>65</v>
      </c>
      <c r="H3" s="965"/>
      <c r="I3" s="965">
        <v>50</v>
      </c>
      <c r="J3" s="965"/>
      <c r="K3" s="965">
        <v>33</v>
      </c>
      <c r="L3" s="965"/>
    </row>
    <row r="4" spans="1:12" x14ac:dyDescent="0.4">
      <c r="A4" s="232" t="s">
        <v>777</v>
      </c>
      <c r="B4" s="231">
        <v>0.5</v>
      </c>
      <c r="C4" s="231">
        <v>0.83333333333333337</v>
      </c>
      <c r="D4" s="231">
        <v>0.5</v>
      </c>
      <c r="E4" s="230"/>
      <c r="F4" s="229" t="s">
        <v>763</v>
      </c>
      <c r="G4" s="228" t="s">
        <v>775</v>
      </c>
      <c r="H4" s="228" t="s">
        <v>774</v>
      </c>
      <c r="I4" s="228" t="s">
        <v>775</v>
      </c>
      <c r="J4" s="228" t="s">
        <v>774</v>
      </c>
      <c r="K4" s="228" t="s">
        <v>775</v>
      </c>
      <c r="L4" s="228" t="s">
        <v>774</v>
      </c>
    </row>
    <row r="5" spans="1:12" ht="37.5" x14ac:dyDescent="0.4">
      <c r="A5" s="234"/>
      <c r="B5" s="236">
        <v>0.33333333333333331</v>
      </c>
      <c r="C5" s="231">
        <v>0.76923076923076927</v>
      </c>
      <c r="D5" s="231">
        <v>0.33333333333333331</v>
      </c>
      <c r="E5" s="235"/>
      <c r="F5" s="226" t="s">
        <v>773</v>
      </c>
      <c r="G5" s="225">
        <v>58.2</v>
      </c>
      <c r="H5" s="225">
        <v>64</v>
      </c>
      <c r="I5" s="225">
        <v>72.8</v>
      </c>
      <c r="J5" s="225">
        <v>80</v>
      </c>
      <c r="K5" s="225">
        <v>100.7</v>
      </c>
      <c r="L5" s="225">
        <v>110.8</v>
      </c>
    </row>
    <row r="6" spans="1:12" x14ac:dyDescent="0.4">
      <c r="A6" s="227"/>
    </row>
    <row r="7" spans="1:12" x14ac:dyDescent="0.4">
      <c r="A7" s="227"/>
    </row>
    <row r="8" spans="1:12" x14ac:dyDescent="0.4">
      <c r="B8" s="227"/>
      <c r="C8" s="234"/>
      <c r="D8" s="234"/>
      <c r="E8" s="234"/>
    </row>
  </sheetData>
  <mergeCells count="4">
    <mergeCell ref="G2:L2"/>
    <mergeCell ref="G3:H3"/>
    <mergeCell ref="I3:J3"/>
    <mergeCell ref="K3:L3"/>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54</vt:i4>
      </vt:variant>
    </vt:vector>
  </HeadingPairs>
  <TitlesOfParts>
    <vt:vector size="75" baseType="lpstr">
      <vt:lpstr>別紙B-1　総括表</vt:lpstr>
      <vt:lpstr>別添　個票</vt:lpstr>
      <vt:lpstr>別紙C</vt:lpstr>
      <vt:lpstr>別紙D</vt:lpstr>
      <vt:lpstr>別紙E</vt:lpstr>
      <vt:lpstr>別紙F</vt:lpstr>
      <vt:lpstr>別紙H</vt:lpstr>
      <vt:lpstr>別紙I</vt:lpstr>
      <vt:lpstr>別紙J</vt:lpstr>
      <vt:lpstr>参考様式1</vt:lpstr>
      <vt:lpstr>2</vt:lpstr>
      <vt:lpstr>3</vt:lpstr>
      <vt:lpstr>4(根域)</vt:lpstr>
      <vt:lpstr>4(V字)</vt:lpstr>
      <vt:lpstr>5</vt:lpstr>
      <vt:lpstr>6</vt:lpstr>
      <vt:lpstr>7</vt:lpstr>
      <vt:lpstr>8</vt:lpstr>
      <vt:lpstr>リスト（削除不可）</vt:lpstr>
      <vt:lpstr>根域制限栽培リスト（削除不可）</vt:lpstr>
      <vt:lpstr>V字ジョイントリスト（削除不可）</vt:lpstr>
      <vt:lpstr>'4(V字)'!Print_Area</vt:lpstr>
      <vt:lpstr>'4(根域)'!Print_Area</vt:lpstr>
      <vt:lpstr>'5'!Print_Area</vt:lpstr>
      <vt:lpstr>'6'!Print_Area</vt:lpstr>
      <vt:lpstr>参考様式1!Print_Area</vt:lpstr>
      <vt:lpstr>'別紙B-1　総括表'!Print_Area</vt:lpstr>
      <vt:lpstr>別紙C!Print_Area</vt:lpstr>
      <vt:lpstr>別紙D!Print_Area</vt:lpstr>
      <vt:lpstr>別紙E!Print_Area</vt:lpstr>
      <vt:lpstr>別紙I!Print_Area</vt:lpstr>
      <vt:lpstr>別紙J!Print_Area</vt:lpstr>
      <vt:lpstr>'別添　個票'!Print_Area</vt:lpstr>
      <vt:lpstr>ステップアップ</vt:lpstr>
      <vt:lpstr>ステップアップ事業実施主体</vt:lpstr>
      <vt:lpstr>園芸団地</vt:lpstr>
      <vt:lpstr>園芸団地事業実施主体</vt:lpstr>
      <vt:lpstr>園芸用ハウス等</vt:lpstr>
      <vt:lpstr>共同作業</vt:lpstr>
      <vt:lpstr>共同性の確保</vt:lpstr>
      <vt:lpstr>共同利用機械・装置</vt:lpstr>
      <vt:lpstr>経営基盤強化</vt:lpstr>
      <vt:lpstr>経営基盤強化事業実施主体</vt:lpstr>
      <vt:lpstr>経営基盤強化成果目標</vt:lpstr>
      <vt:lpstr>県補助率</vt:lpstr>
      <vt:lpstr>効率的集出荷</vt:lpstr>
      <vt:lpstr>効率的集出荷事業実施主体</vt:lpstr>
      <vt:lpstr>効率的成果目標</vt:lpstr>
      <vt:lpstr>高品質化機械・装置</vt:lpstr>
      <vt:lpstr>市町名</vt:lpstr>
      <vt:lpstr>施行方法</vt:lpstr>
      <vt:lpstr>施設種類</vt:lpstr>
      <vt:lpstr>事業メニュー</vt:lpstr>
      <vt:lpstr>事業実施主体の区分</vt:lpstr>
      <vt:lpstr>事業量単位</vt:lpstr>
      <vt:lpstr>所得向上補助率</vt:lpstr>
      <vt:lpstr>消費税区分</vt:lpstr>
      <vt:lpstr>省石油型機械・装置</vt:lpstr>
      <vt:lpstr>省力化機械・装置</vt:lpstr>
      <vt:lpstr>新規就農者</vt:lpstr>
      <vt:lpstr>新規就農者事業実施主体</vt:lpstr>
      <vt:lpstr>新規成果目標</vt:lpstr>
      <vt:lpstr>新規補助率</vt:lpstr>
      <vt:lpstr>成果目標単位</vt:lpstr>
      <vt:lpstr>政策的な施設・機械・装置等</vt:lpstr>
      <vt:lpstr>選別・調整・加工用機械・装置</vt:lpstr>
      <vt:lpstr>大雨・大雪被害防止対策</vt:lpstr>
      <vt:lpstr>団地成果目標</vt:lpstr>
      <vt:lpstr>長寿命化対策</vt:lpstr>
      <vt:lpstr>土づくり用・病害虫低減機械・装置</vt:lpstr>
      <vt:lpstr>特認タイプ</vt:lpstr>
      <vt:lpstr>品目</vt:lpstr>
      <vt:lpstr>附帯設備等</vt:lpstr>
      <vt:lpstr>有機等</vt:lpstr>
      <vt:lpstr>露地野菜集出荷システム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彩華（園芸課）</dc:creator>
  <cp:lastModifiedBy>池田 将幸</cp:lastModifiedBy>
  <cp:lastPrinted>2025-02-18T05:41:12Z</cp:lastPrinted>
  <dcterms:created xsi:type="dcterms:W3CDTF">2022-12-26T08:12:44Z</dcterms:created>
  <dcterms:modified xsi:type="dcterms:W3CDTF">2025-04-02T04:44:50Z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