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0.10.2\01000000白石町\01130000農業振興課\03園芸農産係\R7年度\02補助事業\03県単（園芸）\00さが園芸888整備支援事業\広報（R8年度事業要望受付）\R7.4.7～6.30町ホームページ\添付ファイル\"/>
    </mc:Choice>
  </mc:AlternateContent>
  <bookViews>
    <workbookView xWindow="0" yWindow="0" windowWidth="28800" windowHeight="12210"/>
  </bookViews>
  <sheets>
    <sheet name="別紙B-2" sheetId="11" r:id="rId1"/>
    <sheet name="別紙C" sheetId="12" r:id="rId2"/>
    <sheet name="別紙D" sheetId="13" r:id="rId3"/>
    <sheet name="別紙E" sheetId="14" r:id="rId4"/>
    <sheet name="別紙F" sheetId="15" r:id="rId5"/>
    <sheet name="別紙H" sheetId="16" r:id="rId6"/>
    <sheet name="別紙I" sheetId="34" r:id="rId7"/>
    <sheet name="別紙J" sheetId="28" r:id="rId8"/>
    <sheet name="参考様式1" sheetId="17" r:id="rId9"/>
    <sheet name="2" sheetId="18" r:id="rId10"/>
    <sheet name="3" sheetId="19" r:id="rId11"/>
    <sheet name="4(根域)" sheetId="20" r:id="rId12"/>
    <sheet name="4(V字)" sheetId="21" r:id="rId13"/>
    <sheet name="5" sheetId="22" r:id="rId14"/>
    <sheet name="6" sheetId="23" r:id="rId15"/>
    <sheet name="7" sheetId="24" r:id="rId16"/>
    <sheet name="8" sheetId="33" r:id="rId17"/>
    <sheet name="Sheet1" sheetId="30" r:id="rId18"/>
    <sheet name="リスト" sheetId="2" state="hidden" r:id="rId19"/>
    <sheet name="根域制限栽培リスト（削除不可）" sheetId="26" state="hidden" r:id="rId20"/>
    <sheet name="V字ジョイントリスト（削除不可）" sheetId="27" state="hidden" r:id="rId21"/>
  </sheets>
  <externalReferences>
    <externalReference r:id="rId22"/>
    <externalReference r:id="rId23"/>
    <externalReference r:id="rId24"/>
    <externalReference r:id="rId25"/>
    <externalReference r:id="rId26"/>
  </externalReferences>
  <definedNames>
    <definedName name="_xlnm._FilterDatabase" localSheetId="2" hidden="1">別紙D!$K$39:$AH$39</definedName>
    <definedName name="GAP" localSheetId="5">[1]リスト!$L$2:$L$5</definedName>
    <definedName name="GAP">[2]リスト!$L$2:$L$5</definedName>
    <definedName name="_xlnm.Print_Area" localSheetId="12">'4(V字)'!$A$1:$M$25</definedName>
    <definedName name="_xlnm.Print_Area" localSheetId="11">'4(根域)'!$A$1:$M$25</definedName>
    <definedName name="_xlnm.Print_Area" localSheetId="13">'5'!$A$1:$J$23</definedName>
    <definedName name="_xlnm.Print_Area" localSheetId="14">'6'!$A$1:$R$62</definedName>
    <definedName name="_xlnm.Print_Area" localSheetId="8">参考様式1!$A$1:$G$59</definedName>
    <definedName name="_xlnm.Print_Area" localSheetId="0">'別紙B-2'!$A$1:$BQ$87</definedName>
    <definedName name="_xlnm.Print_Area" localSheetId="1">別紙C!$A$1:$AK$89</definedName>
    <definedName name="_xlnm.Print_Area" localSheetId="2">別紙D!$A$1:$AJ$52</definedName>
    <definedName name="_xlnm.Print_Area" localSheetId="3">別紙E!$A$1:$AH$46</definedName>
    <definedName name="_xlnm.Print_Area" localSheetId="6">別紙I!$A$1:$AH$17</definedName>
    <definedName name="_xlnm.Print_Area" localSheetId="7">別紙J!$A$1:$AH$39</definedName>
    <definedName name="ステップアップ">リスト!$W$2:$W$4</definedName>
    <definedName name="ステップアップ事業実施主体">リスト!$O$2:$O$7</definedName>
    <definedName name="園芸団地">リスト!$Z$2:$Z$10</definedName>
    <definedName name="園芸団地事業実施主体">リスト!$R$2:$R$9</definedName>
    <definedName name="園芸用ハウス等">リスト!$AD$2:$AD$10</definedName>
    <definedName name="共同作業">リスト!$N$2:$N$16</definedName>
    <definedName name="共同性の確保">リスト!$M$2:$M$5</definedName>
    <definedName name="共同利用機械・装置">リスト!$AN$2:$AN$19</definedName>
    <definedName name="経営基盤強化">リスト!$Y$2:$Y$12</definedName>
    <definedName name="経営基盤強化事業実施主体">リスト!$Q$2:$Q$9</definedName>
    <definedName name="経営基盤強化成果目標">リスト!$Y$2:$Y$12</definedName>
    <definedName name="県補助率" localSheetId="6">[3]リスト!$G$2:$G$7</definedName>
    <definedName name="県補助率">リスト!$G$2:$G$7</definedName>
    <definedName name="効率的集出荷">リスト!$AA$2:$AA$10</definedName>
    <definedName name="効率的集出荷事業実施主体">リスト!$S$2:$S$6</definedName>
    <definedName name="効率的成果目標">リスト!$AA$2:$AA$10</definedName>
    <definedName name="高品質化機械・装置">リスト!$AF$2:$AF$12</definedName>
    <definedName name="市町名" localSheetId="5">[4]リスト!$A$2:$A$21</definedName>
    <definedName name="市町名" localSheetId="6">[3]リスト!$A$2:$A$21</definedName>
    <definedName name="市町名">リスト!$A$2:$A$21</definedName>
    <definedName name="施行方法" localSheetId="6">[3]リスト!$D$2:$D$4</definedName>
    <definedName name="施行方法">リスト!$D$2:$D$4</definedName>
    <definedName name="施設種類" localSheetId="6">[3]リスト!$AR$2:$AR$11</definedName>
    <definedName name="施設種類">リスト!$AR$2:$AR$11</definedName>
    <definedName name="事業メニュー" localSheetId="5">[4]リスト!$B$2:$B$6</definedName>
    <definedName name="事業メニュー" localSheetId="6">[3]リスト!$B$2:$B$6</definedName>
    <definedName name="事業メニュー">リスト!$B$2:$B$6</definedName>
    <definedName name="事業実施主体の区分">リスト!$S$2:$S$16</definedName>
    <definedName name="事業量単位" localSheetId="6">[3]リスト!$K$2:$K$6</definedName>
    <definedName name="事業量単位">リスト!$K$2:$K$6</definedName>
    <definedName name="所得向上補助率">リスト!$F$2:$F$6</definedName>
    <definedName name="消費税の区分">[2]リスト!$J$2:$J$4</definedName>
    <definedName name="消費税区分" localSheetId="10">#REF!</definedName>
    <definedName name="消費税区分" localSheetId="6">[3]リスト!$J$2:$J$5</definedName>
    <definedName name="消費税区分">リスト!$J$2:$J$5</definedName>
    <definedName name="省石油型機械・装置">リスト!$AG$2:$AG$6</definedName>
    <definedName name="省力化機械・装置">リスト!$AE$2:$AE$23</definedName>
    <definedName name="新規就農者">リスト!$X$2:$X$12</definedName>
    <definedName name="新規就農者事業実施主体">リスト!$P$2:$P$7</definedName>
    <definedName name="新規成果目標">リスト!$X$2:$X$12</definedName>
    <definedName name="新規補助率">リスト!$E$2:$E$3</definedName>
    <definedName name="成果目標単位" localSheetId="6">[3]リスト!$AB$2:$AB$13</definedName>
    <definedName name="成果目標単位">リスト!$AB$2:$AB$13</definedName>
    <definedName name="政策的な施設・機械・装置等">リスト!$AK$2:$AK$4</definedName>
    <definedName name="政策目的">[2]リスト!$B$2:$B$4</definedName>
    <definedName name="選別・調整・加工用機械・装置">リスト!$AI$2:$AI$7</definedName>
    <definedName name="大雨・大雪被害防止対策">リスト!$AL$2:$AL$5</definedName>
    <definedName name="団地成果目標">リスト!$Z$2:$Z$10</definedName>
    <definedName name="長寿命化対策">リスト!$AJ$2:$AJ$6</definedName>
    <definedName name="土づくり用・病害虫低減機械・装置">リスト!$AH$2:$AH$8</definedName>
    <definedName name="特認タイプ" localSheetId="6">[3]リスト!$T$2:$T$7</definedName>
    <definedName name="特認タイプ">リスト!$T$2:$T$7</definedName>
    <definedName name="品目" localSheetId="6">[3]リスト!$C$2:$C$32</definedName>
    <definedName name="品目">リスト!$C$2:$C$32</definedName>
    <definedName name="品目目">[2]リスト!$G$2:$G$33</definedName>
    <definedName name="附帯設備等">リスト!$AM$2:$AM$22</definedName>
    <definedName name="有機等">リスト!$U$2:$U$3</definedName>
    <definedName name="露地野菜集出荷システム">リスト!$AO$2:$AO$6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4" l="1"/>
  <c r="N8" i="34"/>
  <c r="D4" i="33" l="1"/>
  <c r="L26" i="33"/>
  <c r="L25" i="33"/>
  <c r="M25" i="33" s="1"/>
  <c r="L24" i="33"/>
  <c r="L23" i="33"/>
  <c r="L22" i="33"/>
  <c r="M22" i="33" s="1"/>
  <c r="L20" i="33"/>
  <c r="L19" i="33"/>
  <c r="L18" i="33"/>
  <c r="L17" i="33"/>
  <c r="L16" i="33"/>
  <c r="L14" i="33"/>
  <c r="L13" i="33"/>
  <c r="L12" i="33"/>
  <c r="L11" i="33"/>
  <c r="M11" i="33" s="1"/>
  <c r="L9" i="33"/>
  <c r="M9" i="33" s="1"/>
  <c r="M16" i="33" l="1"/>
  <c r="M27" i="28"/>
  <c r="H18" i="15" l="1"/>
  <c r="AK2" i="16"/>
  <c r="B19" i="11"/>
  <c r="Y5" i="11"/>
  <c r="F5" i="24" l="1"/>
  <c r="F4" i="24"/>
  <c r="J12" i="23"/>
  <c r="E5" i="22"/>
  <c r="F8" i="21"/>
  <c r="F8" i="20"/>
  <c r="C18" i="19"/>
  <c r="C11" i="19"/>
  <c r="C12" i="19"/>
  <c r="C13" i="19"/>
  <c r="C14" i="19"/>
  <c r="C15" i="19"/>
  <c r="C16" i="19"/>
  <c r="C17" i="19"/>
  <c r="C10" i="19"/>
  <c r="G9" i="19" l="1"/>
  <c r="P9" i="19" s="1"/>
  <c r="W9" i="19" s="1"/>
  <c r="AU11" i="2"/>
  <c r="AU10" i="2"/>
  <c r="AU9" i="2"/>
  <c r="AU8" i="2"/>
  <c r="AU7" i="2"/>
  <c r="AU6" i="2"/>
  <c r="AU5" i="2"/>
  <c r="AU4" i="2"/>
  <c r="AU3" i="2"/>
  <c r="AU2" i="2"/>
  <c r="C9" i="19"/>
  <c r="G5" i="19"/>
  <c r="C4" i="17"/>
  <c r="C5" i="17" s="1"/>
  <c r="C6" i="17" s="1"/>
  <c r="AI27" i="16"/>
  <c r="Z27" i="16"/>
  <c r="W27" i="16"/>
  <c r="N27" i="16"/>
  <c r="K27" i="16"/>
  <c r="K35" i="16" s="1"/>
  <c r="I18" i="16"/>
  <c r="AV5" i="16"/>
  <c r="AH5" i="16"/>
  <c r="A18" i="16" s="1"/>
  <c r="U5" i="16"/>
  <c r="K5" i="16"/>
  <c r="D5" i="16"/>
  <c r="G18" i="19" l="1"/>
  <c r="P18" i="19" s="1"/>
  <c r="W18" i="19" s="1"/>
  <c r="AE18" i="19" s="1"/>
  <c r="G17" i="19"/>
  <c r="P17" i="19" s="1"/>
  <c r="W17" i="19" s="1"/>
  <c r="AE17" i="19" s="1"/>
  <c r="G16" i="19"/>
  <c r="P16" i="19" s="1"/>
  <c r="W16" i="19" s="1"/>
  <c r="AE16" i="19" s="1"/>
  <c r="K31" i="16"/>
  <c r="G15" i="19"/>
  <c r="P15" i="19" s="1"/>
  <c r="W15" i="19" s="1"/>
  <c r="AE15" i="19" s="1"/>
  <c r="G14" i="19"/>
  <c r="P14" i="19" s="1"/>
  <c r="W14" i="19" s="1"/>
  <c r="AE14" i="19" s="1"/>
  <c r="G13" i="19"/>
  <c r="P13" i="19" s="1"/>
  <c r="W13" i="19" s="1"/>
  <c r="AE13" i="19" s="1"/>
  <c r="G12" i="19"/>
  <c r="P12" i="19" s="1"/>
  <c r="W12" i="19" s="1"/>
  <c r="AE12" i="19" s="1"/>
  <c r="G10" i="19"/>
  <c r="P10" i="19" s="1"/>
  <c r="W10" i="19" s="1"/>
  <c r="AE10" i="19" s="1"/>
  <c r="G11" i="19"/>
  <c r="P11" i="19" s="1"/>
  <c r="W11" i="19" s="1"/>
  <c r="AE11" i="19" s="1"/>
  <c r="N5" i="12"/>
  <c r="F5" i="12"/>
  <c r="E28" i="24"/>
  <c r="H20" i="22"/>
  <c r="C8" i="21"/>
  <c r="G8" i="21"/>
  <c r="E24" i="21" s="1"/>
  <c r="L8" i="21"/>
  <c r="C10" i="21" s="1"/>
  <c r="F10" i="21"/>
  <c r="D13" i="21"/>
  <c r="E17" i="21"/>
  <c r="E18" i="21" s="1"/>
  <c r="B24" i="21"/>
  <c r="C24" i="21"/>
  <c r="D24" i="21"/>
  <c r="C8" i="20"/>
  <c r="G8" i="20"/>
  <c r="E24" i="20" s="1"/>
  <c r="L8" i="20"/>
  <c r="C10" i="20" s="1"/>
  <c r="F10" i="20"/>
  <c r="D13" i="20"/>
  <c r="E17" i="20"/>
  <c r="E18" i="20" s="1"/>
  <c r="B24" i="20"/>
  <c r="C24" i="20"/>
  <c r="D24" i="20"/>
  <c r="AE9" i="19"/>
  <c r="AA19" i="19"/>
  <c r="B12" i="18"/>
  <c r="C12" i="18"/>
  <c r="D12" i="18"/>
  <c r="B13" i="18"/>
  <c r="C13" i="18"/>
  <c r="D13" i="18"/>
  <c r="B14" i="18"/>
  <c r="C14" i="18"/>
  <c r="D14" i="18"/>
  <c r="B15" i="18"/>
  <c r="C15" i="18"/>
  <c r="D15" i="18"/>
  <c r="B16" i="18"/>
  <c r="C16" i="18"/>
  <c r="D16" i="18"/>
  <c r="B17" i="18"/>
  <c r="C17" i="18"/>
  <c r="D17" i="18"/>
  <c r="A18" i="18"/>
  <c r="B18" i="18"/>
  <c r="C18" i="18"/>
  <c r="D18" i="18"/>
  <c r="B19" i="18"/>
  <c r="C19" i="18"/>
  <c r="D19" i="18"/>
  <c r="B20" i="18"/>
  <c r="C20" i="18"/>
  <c r="D20" i="18"/>
  <c r="B21" i="18"/>
  <c r="C21" i="18"/>
  <c r="D21" i="18"/>
  <c r="A12" i="18"/>
  <c r="A13" i="18"/>
  <c r="A14" i="18"/>
  <c r="A15" i="18"/>
  <c r="A16" i="18"/>
  <c r="A17" i="18"/>
  <c r="A19" i="18"/>
  <c r="A20" i="18"/>
  <c r="A21" i="18"/>
  <c r="C11" i="17"/>
  <c r="D11" i="17"/>
  <c r="E11" i="17"/>
  <c r="F11" i="17"/>
  <c r="D16" i="17"/>
  <c r="E16" i="17"/>
  <c r="F16" i="17"/>
  <c r="C21" i="17"/>
  <c r="D21" i="17"/>
  <c r="E21" i="17"/>
  <c r="F21" i="17"/>
  <c r="D26" i="17"/>
  <c r="E26" i="17"/>
  <c r="F26" i="17"/>
  <c r="C31" i="17"/>
  <c r="D31" i="17"/>
  <c r="E31" i="17"/>
  <c r="F31" i="17"/>
  <c r="D36" i="17"/>
  <c r="E36" i="17"/>
  <c r="F36" i="17"/>
  <c r="C41" i="17"/>
  <c r="D41" i="17"/>
  <c r="E41" i="17"/>
  <c r="F41" i="17"/>
  <c r="D46" i="17"/>
  <c r="E46" i="17"/>
  <c r="F46" i="17"/>
  <c r="C51" i="17"/>
  <c r="D51" i="17"/>
  <c r="E51" i="17"/>
  <c r="F51" i="17"/>
  <c r="D56" i="17"/>
  <c r="E56" i="17"/>
  <c r="F56" i="17"/>
  <c r="AC14" i="16"/>
  <c r="A20" i="16"/>
  <c r="N31" i="16"/>
  <c r="T27" i="16"/>
  <c r="W35" i="16"/>
  <c r="Z31" i="16"/>
  <c r="AF27" i="16"/>
  <c r="AI35" i="16"/>
  <c r="T31" i="16"/>
  <c r="W31" i="16"/>
  <c r="AF31" i="16"/>
  <c r="A33" i="16"/>
  <c r="A37" i="16" s="1"/>
  <c r="T35" i="16"/>
  <c r="AF35" i="16"/>
  <c r="M2" i="15"/>
  <c r="M7" i="15"/>
  <c r="M34" i="14"/>
  <c r="AD12" i="12"/>
  <c r="AG12" i="12"/>
  <c r="L27" i="12" s="1"/>
  <c r="AD13" i="12"/>
  <c r="AG13" i="12"/>
  <c r="L28" i="12" s="1"/>
  <c r="L48" i="12" s="1"/>
  <c r="AD14" i="12"/>
  <c r="AG14" i="12"/>
  <c r="L29" i="12" s="1"/>
  <c r="L49" i="12" s="1"/>
  <c r="AD15" i="12"/>
  <c r="AG15" i="12"/>
  <c r="L30" i="12" s="1"/>
  <c r="L50" i="12" s="1"/>
  <c r="AD16" i="12"/>
  <c r="AG16" i="12"/>
  <c r="L31" i="12" s="1"/>
  <c r="L51" i="12" s="1"/>
  <c r="AD17" i="12"/>
  <c r="AG17" i="12"/>
  <c r="AD18" i="12"/>
  <c r="AG18" i="12"/>
  <c r="L33" i="12" s="1"/>
  <c r="L53" i="12" s="1"/>
  <c r="AD19" i="12"/>
  <c r="AG19" i="12"/>
  <c r="L34" i="12" s="1"/>
  <c r="L54" i="12" s="1"/>
  <c r="I20" i="12"/>
  <c r="L20" i="12"/>
  <c r="P20" i="12"/>
  <c r="S20" i="12"/>
  <c r="W20" i="12"/>
  <c r="Z20" i="12"/>
  <c r="AG21" i="12"/>
  <c r="I27" i="12"/>
  <c r="S27" i="12"/>
  <c r="E28" i="12"/>
  <c r="E48" i="12" s="1"/>
  <c r="I28" i="12"/>
  <c r="S28" i="12"/>
  <c r="E29" i="12"/>
  <c r="E49" i="12" s="1"/>
  <c r="I29" i="12"/>
  <c r="I49" i="12" s="1"/>
  <c r="S29" i="12"/>
  <c r="E30" i="12"/>
  <c r="I30" i="12"/>
  <c r="I50" i="12" s="1"/>
  <c r="S30" i="12"/>
  <c r="E31" i="12"/>
  <c r="E51" i="12" s="1"/>
  <c r="I31" i="12"/>
  <c r="S31" i="12"/>
  <c r="E32" i="12"/>
  <c r="I32" i="12"/>
  <c r="I52" i="12" s="1"/>
  <c r="L32" i="12"/>
  <c r="L52" i="12" s="1"/>
  <c r="S32" i="12"/>
  <c r="E33" i="12"/>
  <c r="E53" i="12" s="1"/>
  <c r="I33" i="12"/>
  <c r="I53" i="12" s="1"/>
  <c r="S33" i="12"/>
  <c r="E34" i="12"/>
  <c r="E54" i="12" s="1"/>
  <c r="I34" i="12"/>
  <c r="I54" i="12" s="1"/>
  <c r="S34" i="12"/>
  <c r="P35" i="12"/>
  <c r="L36" i="12"/>
  <c r="S36" i="12"/>
  <c r="P48" i="12"/>
  <c r="P49" i="12"/>
  <c r="E50" i="12"/>
  <c r="P50" i="12"/>
  <c r="I51" i="12"/>
  <c r="P51" i="12"/>
  <c r="E52" i="12"/>
  <c r="P52" i="12"/>
  <c r="P53" i="12"/>
  <c r="P54" i="12"/>
  <c r="S55" i="12"/>
  <c r="W55" i="12"/>
  <c r="Z55" i="12"/>
  <c r="I56" i="12"/>
  <c r="L56" i="12"/>
  <c r="P56" i="12"/>
  <c r="S56" i="12"/>
  <c r="W56" i="12"/>
  <c r="Z56" i="12"/>
  <c r="I70" i="12"/>
  <c r="N70" i="12"/>
  <c r="I85" i="12"/>
  <c r="N85" i="12"/>
  <c r="S85" i="12"/>
  <c r="I86" i="12"/>
  <c r="N86" i="12"/>
  <c r="S86" i="12"/>
  <c r="BS41" i="11"/>
  <c r="C26" i="11"/>
  <c r="BS34" i="11"/>
  <c r="E27" i="12" l="1"/>
  <c r="E12" i="12"/>
  <c r="AE19" i="19"/>
  <c r="AI31" i="16"/>
  <c r="C56" i="17"/>
  <c r="C46" i="17"/>
  <c r="C36" i="17"/>
  <c r="C26" i="17"/>
  <c r="C16" i="17"/>
  <c r="L55" i="12"/>
  <c r="S35" i="12"/>
  <c r="I35" i="12"/>
  <c r="P55" i="12"/>
  <c r="AD20" i="12"/>
  <c r="AG20" i="12"/>
  <c r="E64" i="12"/>
  <c r="E47" i="12"/>
  <c r="G11" i="21"/>
  <c r="G11" i="20"/>
  <c r="N35" i="16"/>
  <c r="Z35" i="16"/>
  <c r="L35" i="12"/>
  <c r="E79" i="12"/>
  <c r="I48" i="12"/>
  <c r="I55" i="12" s="1"/>
  <c r="S33" i="11"/>
  <c r="K33" i="11"/>
  <c r="G12" i="21" l="1"/>
  <c r="G12" i="20"/>
  <c r="C27" i="11"/>
  <c r="G13" i="21" l="1"/>
  <c r="G14" i="21"/>
  <c r="G13" i="20"/>
  <c r="G14" i="20"/>
  <c r="G24" i="20" s="1"/>
  <c r="BS42" i="11"/>
  <c r="BU42" i="11" s="1"/>
  <c r="BS43" i="11"/>
  <c r="BU43" i="11" s="1"/>
  <c r="BS44" i="11"/>
  <c r="BU44" i="11" s="1"/>
  <c r="BS45" i="11"/>
  <c r="BU45" i="11" s="1"/>
  <c r="BS46" i="11"/>
  <c r="BU46" i="11" s="1"/>
  <c r="BU41" i="11"/>
  <c r="BT46" i="11"/>
  <c r="BT45" i="11"/>
  <c r="BT44" i="11"/>
  <c r="C17" i="21" l="1"/>
  <c r="G18" i="21" s="1"/>
  <c r="F20" i="21" s="1"/>
  <c r="F24" i="21" s="1"/>
  <c r="H24" i="21" s="1"/>
  <c r="G15" i="21"/>
  <c r="C17" i="20"/>
  <c r="G18" i="20" s="1"/>
  <c r="F20" i="20" s="1"/>
  <c r="F24" i="20" s="1"/>
  <c r="H24" i="20" s="1"/>
  <c r="G15" i="20"/>
  <c r="BR13" i="11"/>
  <c r="P3" i="11"/>
  <c r="AA13" i="11" l="1"/>
  <c r="AL27" i="11" l="1"/>
  <c r="AL26" i="11"/>
  <c r="AN47" i="11"/>
  <c r="AI14" i="16" s="1"/>
  <c r="AJ47" i="11"/>
  <c r="T47" i="11" l="1"/>
  <c r="X47" i="11"/>
  <c r="AB41" i="11"/>
  <c r="AB46" i="11"/>
  <c r="AR46" i="11" s="1"/>
  <c r="AB42" i="11"/>
  <c r="AR42" i="11" s="1"/>
  <c r="AB45" i="11"/>
  <c r="AR45" i="11" s="1"/>
  <c r="AB44" i="11"/>
  <c r="AR44" i="11" s="1"/>
  <c r="AB43" i="11"/>
  <c r="AB47" i="11" l="1"/>
  <c r="W14" i="16" s="1"/>
  <c r="AO14" i="16" s="1"/>
  <c r="BT42" i="11"/>
  <c r="AR41" i="11"/>
  <c r="BT41" i="11"/>
  <c r="AR43" i="11"/>
  <c r="BT43" i="11"/>
  <c r="BT49" i="11" l="1"/>
  <c r="BU49" i="11"/>
  <c r="AR47" i="11"/>
  <c r="AF47" i="11"/>
  <c r="BV49" i="11" l="1"/>
  <c r="BU48" i="11" s="1"/>
</calcChain>
</file>

<file path=xl/comments1.xml><?xml version="1.0" encoding="utf-8"?>
<comments xmlns="http://schemas.openxmlformats.org/spreadsheetml/2006/main">
  <authors>
    <author>髙田　彩華（園芸農産課）</author>
  </authors>
  <commentList>
    <comment ref="P7" authorId="0" shapeId="0">
      <text>
        <r>
          <rPr>
            <sz val="9"/>
            <color indexed="81"/>
            <rFont val="BIZ UDゴシック"/>
            <family val="3"/>
            <charset val="128"/>
          </rPr>
          <t>「茶加工用機械・装置」の場合は、１機械・装置あたりの上限事業費</t>
        </r>
      </text>
    </comment>
    <comment ref="T7" authorId="0" shapeId="0">
      <text>
        <r>
          <rPr>
            <sz val="9"/>
            <color indexed="81"/>
            <rFont val="BIZ UDゴシック"/>
            <family val="3"/>
            <charset val="128"/>
          </rPr>
          <t>「茶加工用機械・装置」の場合、事業量は「○㎡」ではなく「一式」</t>
        </r>
      </text>
    </comment>
  </commentList>
</comments>
</file>

<file path=xl/sharedStrings.xml><?xml version="1.0" encoding="utf-8"?>
<sst xmlns="http://schemas.openxmlformats.org/spreadsheetml/2006/main" count="1264" uniqueCount="899">
  <si>
    <t>市町名</t>
    <rPh sb="0" eb="3">
      <t>シマチメイ</t>
    </rPh>
    <phoneticPr fontId="1"/>
  </si>
  <si>
    <t>事業実施主体名</t>
    <rPh sb="0" eb="7">
      <t>ジギョウジッシシュタイメイ</t>
    </rPh>
    <phoneticPr fontId="1"/>
  </si>
  <si>
    <t>事業内容</t>
    <rPh sb="0" eb="4">
      <t>ジギョウナイヨウ</t>
    </rPh>
    <phoneticPr fontId="1"/>
  </si>
  <si>
    <t>補助対象事業費</t>
    <rPh sb="0" eb="7">
      <t>ホジョタイショウジギョウヒ</t>
    </rPh>
    <phoneticPr fontId="1"/>
  </si>
  <si>
    <t>県費補助金</t>
    <rPh sb="0" eb="5">
      <t>ケンピホジョキン</t>
    </rPh>
    <phoneticPr fontId="1"/>
  </si>
  <si>
    <t>市町費</t>
    <rPh sb="0" eb="3">
      <t>シマチヒ</t>
    </rPh>
    <phoneticPr fontId="1"/>
  </si>
  <si>
    <t>その他</t>
    <rPh sb="2" eb="3">
      <t>タ</t>
    </rPh>
    <phoneticPr fontId="1"/>
  </si>
  <si>
    <t>補助率</t>
    <rPh sb="0" eb="3">
      <t>ホジョリツ</t>
    </rPh>
    <phoneticPr fontId="1"/>
  </si>
  <si>
    <t>合計</t>
    <rPh sb="0" eb="2">
      <t>ゴウケイ</t>
    </rPh>
    <phoneticPr fontId="1"/>
  </si>
  <si>
    <t>事業量</t>
    <rPh sb="0" eb="3">
      <t>ジギョウリョウ</t>
    </rPh>
    <phoneticPr fontId="1"/>
  </si>
  <si>
    <t>施行方法</t>
    <rPh sb="0" eb="4">
      <t>シコウホウホウ</t>
    </rPh>
    <phoneticPr fontId="1"/>
  </si>
  <si>
    <t>受益面積
（a）</t>
    <rPh sb="0" eb="4">
      <t>ジュエキメンセキ</t>
    </rPh>
    <phoneticPr fontId="1"/>
  </si>
  <si>
    <t>市町名</t>
    <rPh sb="0" eb="1">
      <t>シ</t>
    </rPh>
    <rPh sb="1" eb="2">
      <t>マチ</t>
    </rPh>
    <rPh sb="2" eb="3">
      <t>メイ</t>
    </rPh>
    <phoneticPr fontId="0"/>
  </si>
  <si>
    <t>施行方法</t>
    <rPh sb="0" eb="2">
      <t>セコウ</t>
    </rPh>
    <rPh sb="2" eb="4">
      <t>ホウホウ</t>
    </rPh>
    <phoneticPr fontId="0"/>
  </si>
  <si>
    <t>県補助率</t>
    <rPh sb="0" eb="1">
      <t>ケン</t>
    </rPh>
    <rPh sb="1" eb="4">
      <t>ホジョリツ</t>
    </rPh>
    <phoneticPr fontId="0"/>
  </si>
  <si>
    <t>消費税の区分</t>
    <rPh sb="0" eb="3">
      <t>ショウヒゼイ</t>
    </rPh>
    <rPh sb="4" eb="6">
      <t>クブン</t>
    </rPh>
    <phoneticPr fontId="0"/>
  </si>
  <si>
    <t>事業内容</t>
    <rPh sb="0" eb="2">
      <t>ジギョウ</t>
    </rPh>
    <rPh sb="2" eb="4">
      <t>ナイヨウ</t>
    </rPh>
    <phoneticPr fontId="0"/>
  </si>
  <si>
    <t>GAP</t>
  </si>
  <si>
    <t>佐賀市</t>
    <rPh sb="0" eb="3">
      <t>サガシ</t>
    </rPh>
    <phoneticPr fontId="0"/>
  </si>
  <si>
    <t>みかん</t>
  </si>
  <si>
    <t>直営施行</t>
    <rPh sb="0" eb="2">
      <t>チョクエイ</t>
    </rPh>
    <rPh sb="2" eb="4">
      <t>セコウ</t>
    </rPh>
    <phoneticPr fontId="0"/>
  </si>
  <si>
    <t>本則課税</t>
  </si>
  <si>
    <t>環境制御型耐候性ハウス</t>
    <rPh sb="0" eb="2">
      <t>カンキョウ</t>
    </rPh>
    <rPh sb="2" eb="4">
      <t>セイギョ</t>
    </rPh>
    <rPh sb="4" eb="5">
      <t>ガタ</t>
    </rPh>
    <rPh sb="5" eb="8">
      <t>タイコウセイ</t>
    </rPh>
    <phoneticPr fontId="0"/>
  </si>
  <si>
    <t>鳥栖市</t>
    <rPh sb="0" eb="3">
      <t>トスシ</t>
    </rPh>
    <phoneticPr fontId="0"/>
  </si>
  <si>
    <t>かんきつ</t>
  </si>
  <si>
    <t>請負施行</t>
    <rPh sb="0" eb="2">
      <t>ウケオイ</t>
    </rPh>
    <rPh sb="2" eb="4">
      <t>セコウ</t>
    </rPh>
    <phoneticPr fontId="0"/>
  </si>
  <si>
    <t>1/2（中山間）</t>
    <rPh sb="4" eb="5">
      <t>チュウ</t>
    </rPh>
    <rPh sb="5" eb="7">
      <t>サンカン</t>
    </rPh>
    <phoneticPr fontId="0"/>
  </si>
  <si>
    <t>簡易課税</t>
  </si>
  <si>
    <t>唐津市</t>
    <rPh sb="0" eb="3">
      <t>カラツシ</t>
    </rPh>
    <phoneticPr fontId="0"/>
  </si>
  <si>
    <t>ハウスみかん</t>
  </si>
  <si>
    <t>代行施行</t>
    <rPh sb="0" eb="2">
      <t>ダイコウ</t>
    </rPh>
    <rPh sb="2" eb="4">
      <t>セコウ</t>
    </rPh>
    <phoneticPr fontId="0"/>
  </si>
  <si>
    <t>1/2（大雨・大雪）</t>
    <rPh sb="4" eb="6">
      <t>オオアメ</t>
    </rPh>
    <rPh sb="7" eb="9">
      <t>オオユキ</t>
    </rPh>
    <phoneticPr fontId="0"/>
  </si>
  <si>
    <t>多久市</t>
    <rPh sb="0" eb="3">
      <t>タクシ</t>
    </rPh>
    <phoneticPr fontId="0"/>
  </si>
  <si>
    <t>なし</t>
  </si>
  <si>
    <t>ガラス室ハウス</t>
    <rPh sb="3" eb="4">
      <t>シツ</t>
    </rPh>
    <phoneticPr fontId="0"/>
  </si>
  <si>
    <t>伊万里市</t>
    <rPh sb="0" eb="4">
      <t>イマリシ</t>
    </rPh>
    <phoneticPr fontId="0"/>
  </si>
  <si>
    <t>ぶどう</t>
  </si>
  <si>
    <t>武雄市</t>
    <rPh sb="0" eb="3">
      <t>タケオシ</t>
    </rPh>
    <phoneticPr fontId="0"/>
  </si>
  <si>
    <t>キウイフルーツ</t>
  </si>
  <si>
    <t>軽量鉄骨ハウス</t>
    <rPh sb="0" eb="2">
      <t>ケイリョウ</t>
    </rPh>
    <rPh sb="2" eb="4">
      <t>テッコツ</t>
    </rPh>
    <phoneticPr fontId="0"/>
  </si>
  <si>
    <t>鹿島市</t>
    <rPh sb="0" eb="3">
      <t>カシマシ</t>
    </rPh>
    <phoneticPr fontId="0"/>
  </si>
  <si>
    <t>もも</t>
  </si>
  <si>
    <t>パイプハウス</t>
  </si>
  <si>
    <t>小城市</t>
    <rPh sb="0" eb="3">
      <t>オギシ</t>
    </rPh>
    <phoneticPr fontId="0"/>
  </si>
  <si>
    <t>その他施設果樹（　）</t>
    <rPh sb="2" eb="3">
      <t>タ</t>
    </rPh>
    <rPh sb="3" eb="5">
      <t>シセツ</t>
    </rPh>
    <rPh sb="5" eb="7">
      <t>カジュ</t>
    </rPh>
    <phoneticPr fontId="0"/>
  </si>
  <si>
    <t>降雨防止施設</t>
    <rPh sb="0" eb="2">
      <t>コウウ</t>
    </rPh>
    <rPh sb="2" eb="4">
      <t>ボウシ</t>
    </rPh>
    <rPh sb="4" eb="6">
      <t>シセツ</t>
    </rPh>
    <phoneticPr fontId="0"/>
  </si>
  <si>
    <t>嬉野市</t>
    <rPh sb="0" eb="3">
      <t>ウレシノシ</t>
    </rPh>
    <phoneticPr fontId="0"/>
  </si>
  <si>
    <t>その他露地果樹（　）</t>
    <rPh sb="2" eb="3">
      <t>タ</t>
    </rPh>
    <rPh sb="3" eb="5">
      <t>ロジ</t>
    </rPh>
    <rPh sb="5" eb="7">
      <t>カジュ</t>
    </rPh>
    <phoneticPr fontId="0"/>
  </si>
  <si>
    <t>育苗施設</t>
    <rPh sb="0" eb="2">
      <t>イクビョウ</t>
    </rPh>
    <rPh sb="2" eb="4">
      <t>シセツ</t>
    </rPh>
    <phoneticPr fontId="0"/>
  </si>
  <si>
    <t>神埼市</t>
    <rPh sb="0" eb="3">
      <t>カンザキシ</t>
    </rPh>
    <phoneticPr fontId="0"/>
  </si>
  <si>
    <t>いちご</t>
  </si>
  <si>
    <t>井戸</t>
    <rPh sb="0" eb="2">
      <t>イド</t>
    </rPh>
    <phoneticPr fontId="0"/>
  </si>
  <si>
    <t>吉野ヶ里町</t>
    <rPh sb="0" eb="5">
      <t>ヨシノガリチョウ</t>
    </rPh>
    <phoneticPr fontId="0"/>
  </si>
  <si>
    <t>きゅうり</t>
  </si>
  <si>
    <t>基山町</t>
    <rPh sb="0" eb="3">
      <t>キヤマチョウ</t>
    </rPh>
    <phoneticPr fontId="0"/>
  </si>
  <si>
    <t>トマト</t>
  </si>
  <si>
    <t>いちご高設栽培施設</t>
    <rPh sb="3" eb="5">
      <t>コウセツ</t>
    </rPh>
    <rPh sb="5" eb="7">
      <t>サイバイ</t>
    </rPh>
    <rPh sb="7" eb="9">
      <t>シセツ</t>
    </rPh>
    <phoneticPr fontId="0"/>
  </si>
  <si>
    <t>上峰町</t>
    <rPh sb="0" eb="3">
      <t>カミミネチョウ</t>
    </rPh>
    <phoneticPr fontId="0"/>
  </si>
  <si>
    <t>なす</t>
  </si>
  <si>
    <t>複合環境制御装置</t>
    <rPh sb="0" eb="2">
      <t>フクゴウ</t>
    </rPh>
    <rPh sb="2" eb="4">
      <t>カンキョウ</t>
    </rPh>
    <rPh sb="4" eb="6">
      <t>セイギョ</t>
    </rPh>
    <rPh sb="6" eb="8">
      <t>ソウチ</t>
    </rPh>
    <phoneticPr fontId="0"/>
  </si>
  <si>
    <t>みやき町</t>
    <rPh sb="3" eb="4">
      <t>チョウ</t>
    </rPh>
    <phoneticPr fontId="0"/>
  </si>
  <si>
    <t>アスパラガス</t>
  </si>
  <si>
    <t>自動カーテン装置</t>
    <rPh sb="0" eb="2">
      <t>ジドウ</t>
    </rPh>
    <rPh sb="6" eb="8">
      <t>ソウチ</t>
    </rPh>
    <phoneticPr fontId="0"/>
  </si>
  <si>
    <t>玄海町</t>
    <rPh sb="0" eb="3">
      <t>ゲンカイチョウ</t>
    </rPh>
    <phoneticPr fontId="0"/>
  </si>
  <si>
    <t>こねぎ</t>
  </si>
  <si>
    <t>養液栽培装置</t>
    <rPh sb="0" eb="2">
      <t>ヨウエキ</t>
    </rPh>
    <rPh sb="2" eb="4">
      <t>サイバイ</t>
    </rPh>
    <rPh sb="4" eb="6">
      <t>ソウチ</t>
    </rPh>
    <phoneticPr fontId="0"/>
  </si>
  <si>
    <t>有田町</t>
    <rPh sb="0" eb="3">
      <t>アリタチョウ</t>
    </rPh>
    <phoneticPr fontId="0"/>
  </si>
  <si>
    <t>チンゲンサイ</t>
  </si>
  <si>
    <t>播種機</t>
    <rPh sb="0" eb="2">
      <t>ハシュ</t>
    </rPh>
    <rPh sb="2" eb="3">
      <t>キ</t>
    </rPh>
    <phoneticPr fontId="0"/>
  </si>
  <si>
    <t>大町町</t>
    <rPh sb="0" eb="2">
      <t>オオマチ</t>
    </rPh>
    <rPh sb="2" eb="3">
      <t>マチ</t>
    </rPh>
    <phoneticPr fontId="0"/>
  </si>
  <si>
    <t>ほうれんそう</t>
  </si>
  <si>
    <t>定植機</t>
    <rPh sb="0" eb="2">
      <t>テイショク</t>
    </rPh>
    <rPh sb="2" eb="3">
      <t>キ</t>
    </rPh>
    <phoneticPr fontId="0"/>
  </si>
  <si>
    <t>江北町</t>
    <rPh sb="0" eb="3">
      <t>コウホクマチ</t>
    </rPh>
    <phoneticPr fontId="0"/>
  </si>
  <si>
    <t>パセリ</t>
  </si>
  <si>
    <t>収穫機</t>
    <rPh sb="0" eb="2">
      <t>シュウカク</t>
    </rPh>
    <rPh sb="2" eb="3">
      <t>キ</t>
    </rPh>
    <phoneticPr fontId="0"/>
  </si>
  <si>
    <t>白石町</t>
    <rPh sb="0" eb="2">
      <t>シロイシ</t>
    </rPh>
    <rPh sb="2" eb="3">
      <t>チョウ</t>
    </rPh>
    <phoneticPr fontId="0"/>
  </si>
  <si>
    <t>たまねぎ</t>
  </si>
  <si>
    <t>収穫機（ピッカー）</t>
    <rPh sb="0" eb="2">
      <t>シュウカク</t>
    </rPh>
    <rPh sb="2" eb="3">
      <t>キ</t>
    </rPh>
    <phoneticPr fontId="0"/>
  </si>
  <si>
    <t>太良町</t>
    <rPh sb="0" eb="3">
      <t>タラチョウ</t>
    </rPh>
    <phoneticPr fontId="0"/>
  </si>
  <si>
    <t>キャベツ</t>
  </si>
  <si>
    <t>収穫機（茎葉処理機）</t>
    <rPh sb="0" eb="2">
      <t>シュウカク</t>
    </rPh>
    <rPh sb="2" eb="3">
      <t>キ</t>
    </rPh>
    <rPh sb="4" eb="6">
      <t>ケイヨウ</t>
    </rPh>
    <rPh sb="6" eb="9">
      <t>ショリキ</t>
    </rPh>
    <phoneticPr fontId="0"/>
  </si>
  <si>
    <t>レタス</t>
  </si>
  <si>
    <t>乗用管理機</t>
    <rPh sb="0" eb="2">
      <t>ジョウヨウ</t>
    </rPh>
    <rPh sb="2" eb="4">
      <t>カンリ</t>
    </rPh>
    <rPh sb="4" eb="5">
      <t>キ</t>
    </rPh>
    <phoneticPr fontId="0"/>
  </si>
  <si>
    <t>ブロッコリー</t>
  </si>
  <si>
    <t>乗用草刈機</t>
    <rPh sb="0" eb="2">
      <t>ジョウヨウ</t>
    </rPh>
    <rPh sb="2" eb="4">
      <t>クサカリ</t>
    </rPh>
    <rPh sb="4" eb="5">
      <t>キ</t>
    </rPh>
    <phoneticPr fontId="0"/>
  </si>
  <si>
    <t>ばれいしょ</t>
  </si>
  <si>
    <t>乗用摘採機</t>
    <rPh sb="0" eb="2">
      <t>ジョウヨウ</t>
    </rPh>
    <rPh sb="2" eb="4">
      <t>テキサイ</t>
    </rPh>
    <rPh sb="4" eb="5">
      <t>キ</t>
    </rPh>
    <phoneticPr fontId="0"/>
  </si>
  <si>
    <t>れんこん</t>
  </si>
  <si>
    <t>乗用中刈機</t>
    <rPh sb="0" eb="2">
      <t>ジョウヨウ</t>
    </rPh>
    <rPh sb="2" eb="3">
      <t>チュウ</t>
    </rPh>
    <rPh sb="3" eb="4">
      <t>ガ</t>
    </rPh>
    <rPh sb="4" eb="5">
      <t>キ</t>
    </rPh>
    <phoneticPr fontId="0"/>
  </si>
  <si>
    <t>みずな</t>
  </si>
  <si>
    <t>茶乗用型複合作業機</t>
    <rPh sb="0" eb="1">
      <t>チャ</t>
    </rPh>
    <rPh sb="1" eb="3">
      <t>ジョウヨウ</t>
    </rPh>
    <rPh sb="3" eb="4">
      <t>ガタ</t>
    </rPh>
    <rPh sb="4" eb="6">
      <t>フクゴウ</t>
    </rPh>
    <rPh sb="6" eb="9">
      <t>サギョウキ</t>
    </rPh>
    <phoneticPr fontId="0"/>
  </si>
  <si>
    <t>その他施設野菜（　）</t>
    <rPh sb="2" eb="3">
      <t>タ</t>
    </rPh>
    <rPh sb="3" eb="5">
      <t>シセツ</t>
    </rPh>
    <rPh sb="5" eb="7">
      <t>ヤサイ</t>
    </rPh>
    <phoneticPr fontId="0"/>
  </si>
  <si>
    <t>省力防除機械・装置</t>
    <rPh sb="0" eb="2">
      <t>ショウリョク</t>
    </rPh>
    <rPh sb="2" eb="4">
      <t>ボウジョ</t>
    </rPh>
    <rPh sb="4" eb="6">
      <t>キカイ</t>
    </rPh>
    <rPh sb="7" eb="9">
      <t>ソウチ</t>
    </rPh>
    <phoneticPr fontId="0"/>
  </si>
  <si>
    <t>その他露地野菜（　）</t>
    <rPh sb="2" eb="3">
      <t>タ</t>
    </rPh>
    <rPh sb="3" eb="5">
      <t>ロジ</t>
    </rPh>
    <rPh sb="5" eb="7">
      <t>ヤサイ</t>
    </rPh>
    <phoneticPr fontId="0"/>
  </si>
  <si>
    <t>省力施肥潅水装置</t>
    <rPh sb="0" eb="2">
      <t>ショウリョク</t>
    </rPh>
    <rPh sb="2" eb="4">
      <t>セヒ</t>
    </rPh>
    <rPh sb="4" eb="6">
      <t>カンスイ</t>
    </rPh>
    <rPh sb="6" eb="8">
      <t>ソウチ</t>
    </rPh>
    <phoneticPr fontId="0"/>
  </si>
  <si>
    <t>花き（　）</t>
    <rPh sb="0" eb="1">
      <t>カ</t>
    </rPh>
    <phoneticPr fontId="0"/>
  </si>
  <si>
    <t>環境感知警報機</t>
    <rPh sb="0" eb="2">
      <t>カンキョウ</t>
    </rPh>
    <rPh sb="2" eb="4">
      <t>カンチ</t>
    </rPh>
    <rPh sb="4" eb="7">
      <t>ケイホウキ</t>
    </rPh>
    <phoneticPr fontId="0"/>
  </si>
  <si>
    <t>茶</t>
    <rPh sb="0" eb="1">
      <t>チャ</t>
    </rPh>
    <phoneticPr fontId="0"/>
  </si>
  <si>
    <t>低コストな園地改良</t>
    <rPh sb="0" eb="1">
      <t>テイ</t>
    </rPh>
    <rPh sb="5" eb="7">
      <t>エンチ</t>
    </rPh>
    <rPh sb="7" eb="9">
      <t>カイリョウ</t>
    </rPh>
    <phoneticPr fontId="0"/>
  </si>
  <si>
    <t>葉たばこ</t>
    <rPh sb="0" eb="1">
      <t>ハ</t>
    </rPh>
    <phoneticPr fontId="0"/>
  </si>
  <si>
    <t>省力化機械・装置その他（　）</t>
    <rPh sb="0" eb="3">
      <t>ショウリョクカ</t>
    </rPh>
    <rPh sb="3" eb="5">
      <t>キカイ</t>
    </rPh>
    <rPh sb="6" eb="8">
      <t>ソウチ</t>
    </rPh>
    <rPh sb="10" eb="11">
      <t>タ</t>
    </rPh>
    <phoneticPr fontId="0"/>
  </si>
  <si>
    <t>根域制限栽培施設</t>
    <rPh sb="0" eb="1">
      <t>コン</t>
    </rPh>
    <rPh sb="1" eb="2">
      <t>イキ</t>
    </rPh>
    <rPh sb="2" eb="4">
      <t>セイゲン</t>
    </rPh>
    <rPh sb="4" eb="6">
      <t>サイバイ</t>
    </rPh>
    <rPh sb="6" eb="8">
      <t>シセツ</t>
    </rPh>
    <phoneticPr fontId="0"/>
  </si>
  <si>
    <t>マルチ点滴潅水装置</t>
    <rPh sb="3" eb="5">
      <t>テンテキ</t>
    </rPh>
    <rPh sb="5" eb="7">
      <t>カンスイ</t>
    </rPh>
    <rPh sb="7" eb="9">
      <t>ソウチ</t>
    </rPh>
    <phoneticPr fontId="0"/>
  </si>
  <si>
    <t>光合成促進装置</t>
    <rPh sb="0" eb="3">
      <t>コウゴウセイ</t>
    </rPh>
    <rPh sb="3" eb="5">
      <t>ソクシン</t>
    </rPh>
    <rPh sb="5" eb="7">
      <t>ソウチ</t>
    </rPh>
    <phoneticPr fontId="0"/>
  </si>
  <si>
    <t>細霧冷房装置</t>
    <rPh sb="0" eb="2">
      <t>サイム</t>
    </rPh>
    <rPh sb="2" eb="4">
      <t>レイボウ</t>
    </rPh>
    <rPh sb="4" eb="6">
      <t>ソウチ</t>
    </rPh>
    <phoneticPr fontId="0"/>
  </si>
  <si>
    <t>施設全面開放装置</t>
    <rPh sb="0" eb="2">
      <t>シセツ</t>
    </rPh>
    <rPh sb="2" eb="4">
      <t>ゼンメン</t>
    </rPh>
    <rPh sb="4" eb="6">
      <t>カイホウ</t>
    </rPh>
    <rPh sb="6" eb="8">
      <t>ソウチ</t>
    </rPh>
    <phoneticPr fontId="0"/>
  </si>
  <si>
    <t>果樹棚</t>
    <rPh sb="0" eb="2">
      <t>カジュ</t>
    </rPh>
    <rPh sb="2" eb="3">
      <t>ダナ</t>
    </rPh>
    <phoneticPr fontId="0"/>
  </si>
  <si>
    <t>茶防霜施設</t>
    <rPh sb="0" eb="1">
      <t>チャ</t>
    </rPh>
    <rPh sb="1" eb="3">
      <t>ボウソウ</t>
    </rPh>
    <rPh sb="3" eb="5">
      <t>シセツ</t>
    </rPh>
    <phoneticPr fontId="0"/>
  </si>
  <si>
    <t>防風施設</t>
    <rPh sb="0" eb="2">
      <t>ボウフウ</t>
    </rPh>
    <rPh sb="2" eb="4">
      <t>シセツ</t>
    </rPh>
    <phoneticPr fontId="0"/>
  </si>
  <si>
    <t>防鳥ネット施設</t>
    <rPh sb="0" eb="2">
      <t>ボウチョウ</t>
    </rPh>
    <rPh sb="5" eb="7">
      <t>シセツ</t>
    </rPh>
    <phoneticPr fontId="0"/>
  </si>
  <si>
    <t>高品質化機械・装置その他（　）</t>
    <rPh sb="11" eb="12">
      <t>タ</t>
    </rPh>
    <phoneticPr fontId="0"/>
  </si>
  <si>
    <t>多層被覆装置</t>
    <rPh sb="0" eb="2">
      <t>タソウ</t>
    </rPh>
    <rPh sb="2" eb="4">
      <t>ヒフク</t>
    </rPh>
    <rPh sb="4" eb="6">
      <t>ソウチ</t>
    </rPh>
    <phoneticPr fontId="0"/>
  </si>
  <si>
    <t>排熱回収装置</t>
    <rPh sb="0" eb="2">
      <t>ハイネツ</t>
    </rPh>
    <rPh sb="2" eb="4">
      <t>カイシュウ</t>
    </rPh>
    <rPh sb="4" eb="6">
      <t>ソウチ</t>
    </rPh>
    <phoneticPr fontId="0"/>
  </si>
  <si>
    <t>多段式サーモ</t>
    <rPh sb="0" eb="2">
      <t>タダン</t>
    </rPh>
    <rPh sb="2" eb="3">
      <t>シキ</t>
    </rPh>
    <phoneticPr fontId="0"/>
  </si>
  <si>
    <t>循環扇</t>
    <rPh sb="0" eb="2">
      <t>ジュンカン</t>
    </rPh>
    <rPh sb="2" eb="3">
      <t>セン</t>
    </rPh>
    <phoneticPr fontId="0"/>
  </si>
  <si>
    <t>ヒートポンプ</t>
  </si>
  <si>
    <t>放熱フィン</t>
    <rPh sb="0" eb="2">
      <t>ホウネツ</t>
    </rPh>
    <phoneticPr fontId="0"/>
  </si>
  <si>
    <t>省石油型機械・装置その他（　）</t>
    <rPh sb="11" eb="12">
      <t>タ</t>
    </rPh>
    <phoneticPr fontId="0"/>
  </si>
  <si>
    <t>堆肥散布機</t>
    <rPh sb="0" eb="2">
      <t>タイヒ</t>
    </rPh>
    <rPh sb="2" eb="4">
      <t>サンプ</t>
    </rPh>
    <rPh sb="4" eb="5">
      <t>キ</t>
    </rPh>
    <phoneticPr fontId="0"/>
  </si>
  <si>
    <t>稲わら等収集機</t>
    <rPh sb="0" eb="1">
      <t>イナ</t>
    </rPh>
    <rPh sb="3" eb="4">
      <t>トウ</t>
    </rPh>
    <rPh sb="4" eb="6">
      <t>シュウシュウ</t>
    </rPh>
    <rPh sb="6" eb="7">
      <t>キ</t>
    </rPh>
    <phoneticPr fontId="0"/>
  </si>
  <si>
    <t>剪定枝粉砕機</t>
    <rPh sb="0" eb="2">
      <t>センテイ</t>
    </rPh>
    <rPh sb="2" eb="3">
      <t>エダ</t>
    </rPh>
    <rPh sb="3" eb="6">
      <t>フンサイキ</t>
    </rPh>
    <phoneticPr fontId="0"/>
  </si>
  <si>
    <t>高温土壌消毒機</t>
    <rPh sb="0" eb="2">
      <t>コウオン</t>
    </rPh>
    <rPh sb="2" eb="4">
      <t>ドジョウ</t>
    </rPh>
    <rPh sb="4" eb="6">
      <t>ショウドク</t>
    </rPh>
    <rPh sb="6" eb="7">
      <t>キ</t>
    </rPh>
    <phoneticPr fontId="0"/>
  </si>
  <si>
    <t>忌避灯</t>
    <rPh sb="0" eb="2">
      <t>キヒ</t>
    </rPh>
    <rPh sb="2" eb="3">
      <t>トウ</t>
    </rPh>
    <phoneticPr fontId="0"/>
  </si>
  <si>
    <t>土壌管理機</t>
    <rPh sb="0" eb="2">
      <t>ドジョウ</t>
    </rPh>
    <rPh sb="2" eb="4">
      <t>カンリ</t>
    </rPh>
    <rPh sb="4" eb="5">
      <t>キ</t>
    </rPh>
    <phoneticPr fontId="0"/>
  </si>
  <si>
    <t>堆肥盤</t>
    <rPh sb="0" eb="2">
      <t>タイヒ</t>
    </rPh>
    <rPh sb="2" eb="3">
      <t>バン</t>
    </rPh>
    <phoneticPr fontId="0"/>
  </si>
  <si>
    <t>土づくり用・病害虫低減機械・装置その他（　）</t>
    <rPh sb="18" eb="19">
      <t>タ</t>
    </rPh>
    <phoneticPr fontId="0"/>
  </si>
  <si>
    <t>選別・調整機</t>
    <rPh sb="0" eb="2">
      <t>センベツ</t>
    </rPh>
    <rPh sb="3" eb="5">
      <t>チョウセイ</t>
    </rPh>
    <rPh sb="5" eb="6">
      <t>キ</t>
    </rPh>
    <phoneticPr fontId="0"/>
  </si>
  <si>
    <t>包装機</t>
    <rPh sb="0" eb="3">
      <t>ホウソウキ</t>
    </rPh>
    <phoneticPr fontId="0"/>
  </si>
  <si>
    <t>保冷施設</t>
    <rPh sb="0" eb="2">
      <t>ホレイ</t>
    </rPh>
    <rPh sb="2" eb="4">
      <t>シセツ</t>
    </rPh>
    <phoneticPr fontId="0"/>
  </si>
  <si>
    <t>たまねぎ除湿乾燥システム</t>
    <rPh sb="4" eb="6">
      <t>ジョシツ</t>
    </rPh>
    <rPh sb="6" eb="8">
      <t>カンソウ</t>
    </rPh>
    <phoneticPr fontId="0"/>
  </si>
  <si>
    <t>荒茶加工用機械・装置</t>
    <rPh sb="0" eb="1">
      <t>アラ</t>
    </rPh>
    <rPh sb="1" eb="2">
      <t>チャ</t>
    </rPh>
    <rPh sb="2" eb="5">
      <t>カコウヨウ</t>
    </rPh>
    <rPh sb="5" eb="7">
      <t>キカイ</t>
    </rPh>
    <rPh sb="8" eb="10">
      <t>ソウチ</t>
    </rPh>
    <phoneticPr fontId="0"/>
  </si>
  <si>
    <t>その他（　）</t>
    <rPh sb="2" eb="3">
      <t>タ</t>
    </rPh>
    <phoneticPr fontId="0"/>
  </si>
  <si>
    <t>長寿命化対策（園芸ハウス等の交換・補強）</t>
    <rPh sb="0" eb="1">
      <t>チョウ</t>
    </rPh>
    <rPh sb="1" eb="4">
      <t>ジュミョウカ</t>
    </rPh>
    <rPh sb="4" eb="6">
      <t>タイサク</t>
    </rPh>
    <phoneticPr fontId="6"/>
  </si>
  <si>
    <t>長寿命化対策（園芸ハウスの移転等）</t>
  </si>
  <si>
    <t>長寿命化対策（茶防霜ファン等の交換・補強）</t>
  </si>
  <si>
    <t>長寿命化対策（茶加工用機械等部品の交換・補強）</t>
  </si>
  <si>
    <t>園芸団地　共同育苗施設</t>
    <rPh sb="5" eb="7">
      <t>キョウドウ</t>
    </rPh>
    <rPh sb="7" eb="9">
      <t>イクビョウ</t>
    </rPh>
    <rPh sb="9" eb="11">
      <t>シセツ</t>
    </rPh>
    <phoneticPr fontId="0"/>
  </si>
  <si>
    <t>園芸団地　共同利用機械（　）</t>
    <rPh sb="5" eb="7">
      <t>キョウドウ</t>
    </rPh>
    <rPh sb="7" eb="9">
      <t>リヨウ</t>
    </rPh>
    <rPh sb="9" eb="11">
      <t>キカイ</t>
    </rPh>
    <phoneticPr fontId="0"/>
  </si>
  <si>
    <t>園芸団地の整備その他（　）</t>
    <rPh sb="9" eb="10">
      <t>タ</t>
    </rPh>
    <phoneticPr fontId="0"/>
  </si>
  <si>
    <t>大型鉄コンテナ</t>
    <rPh sb="0" eb="2">
      <t>オオガタ</t>
    </rPh>
    <rPh sb="2" eb="3">
      <t>テツ</t>
    </rPh>
    <phoneticPr fontId="0"/>
  </si>
  <si>
    <t>運搬用機械</t>
    <rPh sb="0" eb="3">
      <t>ウンパンヨウ</t>
    </rPh>
    <rPh sb="3" eb="5">
      <t>キカイ</t>
    </rPh>
    <phoneticPr fontId="0"/>
  </si>
  <si>
    <t>製氷機</t>
    <rPh sb="0" eb="3">
      <t>セイヒョウキ</t>
    </rPh>
    <phoneticPr fontId="0"/>
  </si>
  <si>
    <t>たまねぎ乾燥システム</t>
    <rPh sb="4" eb="6">
      <t>カンソウ</t>
    </rPh>
    <phoneticPr fontId="0"/>
  </si>
  <si>
    <t>集出荷システム整備その他（　）</t>
    <rPh sb="11" eb="12">
      <t>タ</t>
    </rPh>
    <phoneticPr fontId="0"/>
  </si>
  <si>
    <t>浸水防止壁</t>
    <rPh sb="0" eb="5">
      <t>シンスイボウシヘキ</t>
    </rPh>
    <phoneticPr fontId="0"/>
  </si>
  <si>
    <t>排水ポンプ</t>
    <rPh sb="0" eb="2">
      <t>ハイスイ</t>
    </rPh>
    <phoneticPr fontId="0"/>
  </si>
  <si>
    <t>園芸用ハウスの移転（大雨対策）</t>
    <rPh sb="0" eb="3">
      <t>エンゲイヨウ</t>
    </rPh>
    <rPh sb="7" eb="9">
      <t>イテン</t>
    </rPh>
    <rPh sb="10" eb="14">
      <t>オオアメタイサク</t>
    </rPh>
    <phoneticPr fontId="0"/>
  </si>
  <si>
    <t>園芸用ハウスの移転新設（大雨対策）</t>
    <rPh sb="0" eb="3">
      <t>エンゲイヨウ</t>
    </rPh>
    <rPh sb="7" eb="11">
      <t>イテンシンセツ</t>
    </rPh>
    <rPh sb="12" eb="16">
      <t>オオアメタイサク</t>
    </rPh>
    <phoneticPr fontId="0"/>
  </si>
  <si>
    <t>園芸用ハウスの補強資材</t>
    <rPh sb="0" eb="3">
      <t>エンゲイヨウ</t>
    </rPh>
    <rPh sb="7" eb="11">
      <t>ホキョウシザイ</t>
    </rPh>
    <phoneticPr fontId="0"/>
  </si>
  <si>
    <t>事業メニュー</t>
    <rPh sb="0" eb="2">
      <t>ジギョウ</t>
    </rPh>
    <phoneticPr fontId="0"/>
  </si>
  <si>
    <t>整理番号</t>
    <rPh sb="0" eb="4">
      <t>セイリバンゴウ</t>
    </rPh>
    <phoneticPr fontId="1"/>
  </si>
  <si>
    <t>備考</t>
    <rPh sb="0" eb="2">
      <t>ビコウ</t>
    </rPh>
    <phoneticPr fontId="1"/>
  </si>
  <si>
    <t>硬質プラスチックハウス</t>
    <rPh sb="0" eb="2">
      <t>コウシツ</t>
    </rPh>
    <phoneticPr fontId="0"/>
  </si>
  <si>
    <t>品目名</t>
    <rPh sb="0" eb="3">
      <t>ヒンモクメイ</t>
    </rPh>
    <phoneticPr fontId="1"/>
  </si>
  <si>
    <t>ステップアップ成果目標</t>
    <rPh sb="7" eb="11">
      <t>セイカモクヒョウ</t>
    </rPh>
    <phoneticPr fontId="1"/>
  </si>
  <si>
    <t>新規成果目標</t>
    <rPh sb="0" eb="2">
      <t>シンキ</t>
    </rPh>
    <rPh sb="2" eb="4">
      <t>セイカ</t>
    </rPh>
    <rPh sb="4" eb="6">
      <t>モクヒョウ</t>
    </rPh>
    <phoneticPr fontId="1"/>
  </si>
  <si>
    <t>所得向上成果目標</t>
    <rPh sb="0" eb="4">
      <t>ショトクコウジョウ</t>
    </rPh>
    <rPh sb="4" eb="8">
      <t>セイカモクヒョウ</t>
    </rPh>
    <phoneticPr fontId="1"/>
  </si>
  <si>
    <t>団地成果目標</t>
    <rPh sb="0" eb="2">
      <t>ダンチ</t>
    </rPh>
    <rPh sb="2" eb="6">
      <t>セイカモクヒョウ</t>
    </rPh>
    <phoneticPr fontId="1"/>
  </si>
  <si>
    <t>効率的成果目標</t>
    <rPh sb="0" eb="3">
      <t>コウリツテキ</t>
    </rPh>
    <rPh sb="3" eb="7">
      <t>セイカモクヒョウ</t>
    </rPh>
    <phoneticPr fontId="1"/>
  </si>
  <si>
    <t>品目</t>
    <rPh sb="0" eb="2">
      <t>ヒンモク</t>
    </rPh>
    <phoneticPr fontId="0"/>
  </si>
  <si>
    <t>補助事業で導入した施設・機械・装置等の共同施工、設置</t>
    <rPh sb="0" eb="2">
      <t>ホジョ</t>
    </rPh>
    <rPh sb="2" eb="4">
      <t>ジギョウ</t>
    </rPh>
    <rPh sb="5" eb="7">
      <t>ドウニュウ</t>
    </rPh>
    <rPh sb="9" eb="11">
      <t>シセツ</t>
    </rPh>
    <rPh sb="12" eb="14">
      <t>キカイ</t>
    </rPh>
    <rPh sb="15" eb="17">
      <t>ソウチ</t>
    </rPh>
    <rPh sb="17" eb="18">
      <t>トウ</t>
    </rPh>
    <rPh sb="19" eb="21">
      <t>キョウドウ</t>
    </rPh>
    <rPh sb="21" eb="23">
      <t>セコウ</t>
    </rPh>
    <rPh sb="24" eb="26">
      <t>セッチ</t>
    </rPh>
    <phoneticPr fontId="7"/>
  </si>
  <si>
    <t>共同作業</t>
    <rPh sb="0" eb="2">
      <t>キョウドウ</t>
    </rPh>
    <rPh sb="2" eb="4">
      <t>サギョウ</t>
    </rPh>
    <phoneticPr fontId="7"/>
  </si>
  <si>
    <t>栽培管理現地確認会や研修会の開催</t>
    <rPh sb="0" eb="2">
      <t>サイバイ</t>
    </rPh>
    <rPh sb="2" eb="4">
      <t>カンリ</t>
    </rPh>
    <rPh sb="4" eb="6">
      <t>ゲンチ</t>
    </rPh>
    <rPh sb="6" eb="8">
      <t>カクニン</t>
    </rPh>
    <rPh sb="8" eb="9">
      <t>カイ</t>
    </rPh>
    <rPh sb="10" eb="13">
      <t>ケンシュウカイ</t>
    </rPh>
    <rPh sb="14" eb="16">
      <t>カイサイ</t>
    </rPh>
    <phoneticPr fontId="7"/>
  </si>
  <si>
    <t>施設、装置、資材等の維持管理や栽培管理に必要な資材等の共同購入</t>
    <rPh sb="0" eb="2">
      <t>シセツ</t>
    </rPh>
    <rPh sb="3" eb="5">
      <t>ソウチ</t>
    </rPh>
    <rPh sb="6" eb="8">
      <t>シザイ</t>
    </rPh>
    <rPh sb="8" eb="9">
      <t>トウ</t>
    </rPh>
    <rPh sb="10" eb="12">
      <t>イジ</t>
    </rPh>
    <rPh sb="12" eb="14">
      <t>カンリ</t>
    </rPh>
    <rPh sb="15" eb="17">
      <t>サイバイ</t>
    </rPh>
    <rPh sb="17" eb="19">
      <t>カンリ</t>
    </rPh>
    <rPh sb="20" eb="22">
      <t>ヒツヨウ</t>
    </rPh>
    <rPh sb="23" eb="25">
      <t>シザイ</t>
    </rPh>
    <rPh sb="25" eb="26">
      <t>トウ</t>
    </rPh>
    <rPh sb="27" eb="29">
      <t>キョウドウ</t>
    </rPh>
    <rPh sb="29" eb="31">
      <t>コウニュウ</t>
    </rPh>
    <phoneticPr fontId="7"/>
  </si>
  <si>
    <t>有機等</t>
    <rPh sb="0" eb="3">
      <t>ユウキトウ</t>
    </rPh>
    <phoneticPr fontId="1"/>
  </si>
  <si>
    <t>特栽（　年　月　日認定）</t>
    <rPh sb="0" eb="2">
      <t>トクサイ</t>
    </rPh>
    <rPh sb="4" eb="5">
      <t>ネン</t>
    </rPh>
    <rPh sb="6" eb="7">
      <t>ガツ</t>
    </rPh>
    <rPh sb="8" eb="9">
      <t>ニチ</t>
    </rPh>
    <rPh sb="9" eb="11">
      <t>ニンテイ</t>
    </rPh>
    <phoneticPr fontId="1"/>
  </si>
  <si>
    <t>有機（　年　月　日認定）</t>
    <rPh sb="0" eb="2">
      <t>ユウキ</t>
    </rPh>
    <rPh sb="4" eb="5">
      <t>ネン</t>
    </rPh>
    <rPh sb="6" eb="7">
      <t>ガツ</t>
    </rPh>
    <rPh sb="8" eb="9">
      <t>ニチ</t>
    </rPh>
    <rPh sb="9" eb="11">
      <t>ニンテイ</t>
    </rPh>
    <phoneticPr fontId="1"/>
  </si>
  <si>
    <t>新規補助率</t>
    <rPh sb="0" eb="2">
      <t>シンキ</t>
    </rPh>
    <rPh sb="2" eb="5">
      <t>ホジョリツ</t>
    </rPh>
    <phoneticPr fontId="1"/>
  </si>
  <si>
    <t>1/2（果樹経）</t>
    <rPh sb="4" eb="6">
      <t>カジュ</t>
    </rPh>
    <rPh sb="6" eb="7">
      <t>キョウ</t>
    </rPh>
    <phoneticPr fontId="0"/>
  </si>
  <si>
    <t>所得向上補助率</t>
    <rPh sb="0" eb="4">
      <t>ショトクコウジョウ</t>
    </rPh>
    <rPh sb="4" eb="7">
      <t>ホジョリツ</t>
    </rPh>
    <phoneticPr fontId="1"/>
  </si>
  <si>
    <t>1/3（果樹経）</t>
    <rPh sb="4" eb="6">
      <t>カジュ</t>
    </rPh>
    <rPh sb="6" eb="7">
      <t>キョウ</t>
    </rPh>
    <phoneticPr fontId="0"/>
  </si>
  <si>
    <t>1/2（中山間・果樹経）</t>
    <rPh sb="4" eb="5">
      <t>チュウ</t>
    </rPh>
    <rPh sb="5" eb="7">
      <t>サンカン</t>
    </rPh>
    <rPh sb="8" eb="10">
      <t>カジュ</t>
    </rPh>
    <rPh sb="10" eb="11">
      <t>キョウ</t>
    </rPh>
    <phoneticPr fontId="0"/>
  </si>
  <si>
    <t>園芸団地　園芸用ハウス</t>
    <rPh sb="0" eb="4">
      <t>エンゲイダンチ</t>
    </rPh>
    <rPh sb="5" eb="8">
      <t>エンゲイヨウ</t>
    </rPh>
    <phoneticPr fontId="3"/>
  </si>
  <si>
    <t>円/10a</t>
    <rPh sb="0" eb="1">
      <t>エン</t>
    </rPh>
    <phoneticPr fontId="1"/>
  </si>
  <si>
    <t>本/10a</t>
    <rPh sb="0" eb="1">
      <t>ホン</t>
    </rPh>
    <phoneticPr fontId="1"/>
  </si>
  <si>
    <t>a</t>
    <phoneticPr fontId="1"/>
  </si>
  <si>
    <t>%</t>
    <phoneticPr fontId="1"/>
  </si>
  <si>
    <t>ℓ</t>
    <phoneticPr fontId="1"/>
  </si>
  <si>
    <t>h/10a</t>
    <phoneticPr fontId="1"/>
  </si>
  <si>
    <t>m/10a</t>
    <phoneticPr fontId="1"/>
  </si>
  <si>
    <t>千円/10a</t>
    <rPh sb="0" eb="2">
      <t>センエン</t>
    </rPh>
    <phoneticPr fontId="1"/>
  </si>
  <si>
    <t>成分回数</t>
    <rPh sb="0" eb="4">
      <t>セイブンカイスウ</t>
    </rPh>
    <phoneticPr fontId="1"/>
  </si>
  <si>
    <t>成果目標単位</t>
    <rPh sb="0" eb="4">
      <t>セイカモクヒョウ</t>
    </rPh>
    <rPh sb="4" eb="6">
      <t>タンイ</t>
    </rPh>
    <phoneticPr fontId="1"/>
  </si>
  <si>
    <t>消費税</t>
    <rPh sb="0" eb="3">
      <t>ショウヒゼイ</t>
    </rPh>
    <phoneticPr fontId="1"/>
  </si>
  <si>
    <t>補助金</t>
    <rPh sb="0" eb="3">
      <t>ホジョキン</t>
    </rPh>
    <phoneticPr fontId="1"/>
  </si>
  <si>
    <t>計</t>
    <rPh sb="0" eb="1">
      <t>ケイ</t>
    </rPh>
    <phoneticPr fontId="1"/>
  </si>
  <si>
    <t>ステップアップ</t>
    <phoneticPr fontId="1"/>
  </si>
  <si>
    <t>園芸団地</t>
    <rPh sb="0" eb="4">
      <t>エンゲイダンチ</t>
    </rPh>
    <phoneticPr fontId="1"/>
  </si>
  <si>
    <t>新規作物</t>
    <rPh sb="0" eb="2">
      <t>シンキ</t>
    </rPh>
    <rPh sb="2" eb="4">
      <t>サクモツ</t>
    </rPh>
    <phoneticPr fontId="5"/>
  </si>
  <si>
    <t>特認タイプ</t>
    <rPh sb="0" eb="2">
      <t>トクニン</t>
    </rPh>
    <phoneticPr fontId="10"/>
  </si>
  <si>
    <t>有機等</t>
    <rPh sb="0" eb="2">
      <t>ユウキ</t>
    </rPh>
    <rPh sb="2" eb="3">
      <t>トウ</t>
    </rPh>
    <phoneticPr fontId="5"/>
  </si>
  <si>
    <t>中山間</t>
    <rPh sb="0" eb="3">
      <t>チュウサンカン</t>
    </rPh>
    <phoneticPr fontId="5"/>
  </si>
  <si>
    <t>雇用</t>
    <rPh sb="0" eb="2">
      <t>コヨウ</t>
    </rPh>
    <phoneticPr fontId="5"/>
  </si>
  <si>
    <t>企業参入</t>
    <rPh sb="0" eb="2">
      <t>キギョウ</t>
    </rPh>
    <rPh sb="2" eb="4">
      <t>サンニュウ</t>
    </rPh>
    <phoneticPr fontId="10"/>
  </si>
  <si>
    <t>13/20</t>
    <phoneticPr fontId="1"/>
  </si>
  <si>
    <t>園芸用ハウス等</t>
    <rPh sb="0" eb="2">
      <t>エンゲイ</t>
    </rPh>
    <rPh sb="2" eb="3">
      <t>ヨウ</t>
    </rPh>
    <rPh sb="6" eb="7">
      <t>トウ</t>
    </rPh>
    <phoneticPr fontId="1"/>
  </si>
  <si>
    <t>省力化機械・装置</t>
    <rPh sb="0" eb="2">
      <t>ショウリョク</t>
    </rPh>
    <rPh sb="2" eb="3">
      <t>カ</t>
    </rPh>
    <rPh sb="3" eb="5">
      <t>キカイ</t>
    </rPh>
    <rPh sb="6" eb="8">
      <t>ソウチ</t>
    </rPh>
    <phoneticPr fontId="1"/>
  </si>
  <si>
    <t>高品質化機械・装置</t>
    <rPh sb="0" eb="4">
      <t>コウヒンシツカ</t>
    </rPh>
    <rPh sb="4" eb="6">
      <t>キカイ</t>
    </rPh>
    <rPh sb="7" eb="9">
      <t>ソウチ</t>
    </rPh>
    <phoneticPr fontId="1"/>
  </si>
  <si>
    <t>省石油型機械・装置</t>
    <rPh sb="0" eb="1">
      <t>ショウ</t>
    </rPh>
    <rPh sb="1" eb="3">
      <t>セキユ</t>
    </rPh>
    <rPh sb="3" eb="4">
      <t>ガタ</t>
    </rPh>
    <rPh sb="4" eb="6">
      <t>キカイ</t>
    </rPh>
    <rPh sb="7" eb="9">
      <t>ソウチ</t>
    </rPh>
    <phoneticPr fontId="1"/>
  </si>
  <si>
    <t>土づくり用・病害虫低減機械・装置</t>
    <rPh sb="0" eb="1">
      <t>ツチ</t>
    </rPh>
    <rPh sb="4" eb="5">
      <t>ヨウ</t>
    </rPh>
    <rPh sb="6" eb="9">
      <t>ビョウガイチュウ</t>
    </rPh>
    <rPh sb="9" eb="11">
      <t>テイゲン</t>
    </rPh>
    <rPh sb="11" eb="13">
      <t>キカイ</t>
    </rPh>
    <rPh sb="14" eb="16">
      <t>ソウチ</t>
    </rPh>
    <phoneticPr fontId="1"/>
  </si>
  <si>
    <t>選別・調整・加工用機械・装置</t>
    <rPh sb="0" eb="2">
      <t>センベツ</t>
    </rPh>
    <rPh sb="3" eb="5">
      <t>チョウセイ</t>
    </rPh>
    <rPh sb="6" eb="9">
      <t>カコウヨウ</t>
    </rPh>
    <rPh sb="9" eb="11">
      <t>キカイ</t>
    </rPh>
    <rPh sb="12" eb="14">
      <t>ソウチ</t>
    </rPh>
    <phoneticPr fontId="1"/>
  </si>
  <si>
    <t>長寿命化対策</t>
    <rPh sb="0" eb="1">
      <t>チョウ</t>
    </rPh>
    <rPh sb="1" eb="4">
      <t>ジュミョウカ</t>
    </rPh>
    <rPh sb="4" eb="6">
      <t>タイサク</t>
    </rPh>
    <phoneticPr fontId="1"/>
  </si>
  <si>
    <t>政策的な施設・機械・装置等</t>
    <rPh sb="0" eb="2">
      <t>セイサク</t>
    </rPh>
    <rPh sb="2" eb="3">
      <t>テキ</t>
    </rPh>
    <rPh sb="4" eb="6">
      <t>シセツ</t>
    </rPh>
    <rPh sb="7" eb="9">
      <t>キカイ</t>
    </rPh>
    <rPh sb="10" eb="12">
      <t>ソウチ</t>
    </rPh>
    <rPh sb="12" eb="13">
      <t>トウ</t>
    </rPh>
    <phoneticPr fontId="1"/>
  </si>
  <si>
    <t>大雨・大雪被害防止対策</t>
    <rPh sb="0" eb="2">
      <t>オオアメ</t>
    </rPh>
    <rPh sb="3" eb="5">
      <t>オオユキ</t>
    </rPh>
    <rPh sb="5" eb="7">
      <t>ヒガイ</t>
    </rPh>
    <rPh sb="7" eb="9">
      <t>ボウシ</t>
    </rPh>
    <rPh sb="9" eb="11">
      <t>タイサク</t>
    </rPh>
    <phoneticPr fontId="7"/>
  </si>
  <si>
    <t>環境制御型耐候性ハウス</t>
    <rPh sb="0" eb="2">
      <t>カンキョウ</t>
    </rPh>
    <rPh sb="2" eb="4">
      <t>セイギョ</t>
    </rPh>
    <rPh sb="4" eb="5">
      <t>ガタ</t>
    </rPh>
    <rPh sb="5" eb="8">
      <t>タイコウセイ</t>
    </rPh>
    <phoneticPr fontId="1"/>
  </si>
  <si>
    <t>いちご高設栽培施設</t>
    <rPh sb="3" eb="5">
      <t>コウセツ</t>
    </rPh>
    <rPh sb="5" eb="7">
      <t>サイバイ</t>
    </rPh>
    <rPh sb="7" eb="9">
      <t>シセツ</t>
    </rPh>
    <phoneticPr fontId="7"/>
  </si>
  <si>
    <t>根域制限栽培施設</t>
    <rPh sb="0" eb="2">
      <t>コンイキ</t>
    </rPh>
    <rPh sb="2" eb="4">
      <t>セイゲン</t>
    </rPh>
    <rPh sb="4" eb="6">
      <t>サイバイ</t>
    </rPh>
    <rPh sb="6" eb="8">
      <t>シセツ</t>
    </rPh>
    <phoneticPr fontId="7"/>
  </si>
  <si>
    <t>多層被覆装置</t>
    <rPh sb="0" eb="2">
      <t>タソウ</t>
    </rPh>
    <rPh sb="2" eb="4">
      <t>ヒフク</t>
    </rPh>
    <rPh sb="4" eb="6">
      <t>ソウチ</t>
    </rPh>
    <phoneticPr fontId="1"/>
  </si>
  <si>
    <t>堆肥散布機</t>
    <rPh sb="0" eb="2">
      <t>タイヒ</t>
    </rPh>
    <rPh sb="2" eb="4">
      <t>サンプ</t>
    </rPh>
    <rPh sb="4" eb="5">
      <t>キ</t>
    </rPh>
    <phoneticPr fontId="1"/>
  </si>
  <si>
    <t>選別・調整機</t>
    <rPh sb="0" eb="2">
      <t>センベツ</t>
    </rPh>
    <rPh sb="3" eb="5">
      <t>チョウセイ</t>
    </rPh>
    <rPh sb="5" eb="6">
      <t>キ</t>
    </rPh>
    <phoneticPr fontId="1"/>
  </si>
  <si>
    <t>園芸ハウス等の交換・補強</t>
    <rPh sb="0" eb="2">
      <t>エンゲイ</t>
    </rPh>
    <rPh sb="5" eb="6">
      <t>トウ</t>
    </rPh>
    <rPh sb="7" eb="9">
      <t>コウカン</t>
    </rPh>
    <rPh sb="10" eb="12">
      <t>ホキョウ</t>
    </rPh>
    <phoneticPr fontId="1"/>
  </si>
  <si>
    <t>有機・特栽用施設・機械</t>
    <rPh sb="0" eb="2">
      <t>ユウキ</t>
    </rPh>
    <rPh sb="3" eb="5">
      <t>トクサイ</t>
    </rPh>
    <rPh sb="5" eb="6">
      <t>ヨウ</t>
    </rPh>
    <rPh sb="6" eb="8">
      <t>シセツ</t>
    </rPh>
    <rPh sb="9" eb="11">
      <t>キカイ</t>
    </rPh>
    <phoneticPr fontId="1"/>
  </si>
  <si>
    <t>大型鉄コンテナ</t>
    <rPh sb="0" eb="2">
      <t>オオガタ</t>
    </rPh>
    <rPh sb="2" eb="3">
      <t>テツ</t>
    </rPh>
    <phoneticPr fontId="12"/>
  </si>
  <si>
    <t>浸水防止壁</t>
    <rPh sb="0" eb="2">
      <t>シンスイ</t>
    </rPh>
    <rPh sb="2" eb="4">
      <t>ボウシ</t>
    </rPh>
    <rPh sb="4" eb="5">
      <t>ヘキ</t>
    </rPh>
    <phoneticPr fontId="7"/>
  </si>
  <si>
    <t>ガラス室ハウス</t>
    <rPh sb="3" eb="4">
      <t>シツ</t>
    </rPh>
    <phoneticPr fontId="1"/>
  </si>
  <si>
    <t>複合環境制御装置</t>
    <rPh sb="0" eb="2">
      <t>フクゴウ</t>
    </rPh>
    <rPh sb="2" eb="6">
      <t>カンキョウセイギョ</t>
    </rPh>
    <rPh sb="6" eb="8">
      <t>ソウチ</t>
    </rPh>
    <phoneticPr fontId="13"/>
  </si>
  <si>
    <t>光合成促進装置</t>
    <rPh sb="0" eb="3">
      <t>コウゴウセイ</t>
    </rPh>
    <rPh sb="3" eb="5">
      <t>ソクシン</t>
    </rPh>
    <rPh sb="5" eb="7">
      <t>ソウチ</t>
    </rPh>
    <phoneticPr fontId="7"/>
  </si>
  <si>
    <t>排熱回収装置</t>
    <rPh sb="0" eb="2">
      <t>ハイネツ</t>
    </rPh>
    <rPh sb="2" eb="4">
      <t>カイシュウ</t>
    </rPh>
    <rPh sb="4" eb="6">
      <t>ソウチ</t>
    </rPh>
    <phoneticPr fontId="1"/>
  </si>
  <si>
    <t>稲わら等収集機</t>
    <rPh sb="0" eb="1">
      <t>イナ</t>
    </rPh>
    <rPh sb="3" eb="4">
      <t>トウ</t>
    </rPh>
    <rPh sb="4" eb="6">
      <t>シュウシュウ</t>
    </rPh>
    <rPh sb="6" eb="7">
      <t>キ</t>
    </rPh>
    <phoneticPr fontId="1"/>
  </si>
  <si>
    <t>包装機</t>
    <rPh sb="0" eb="3">
      <t>ホウソウキ</t>
    </rPh>
    <phoneticPr fontId="1"/>
  </si>
  <si>
    <t>排水ポンプ</t>
    <rPh sb="0" eb="2">
      <t>ハイスイ</t>
    </rPh>
    <phoneticPr fontId="7"/>
  </si>
  <si>
    <t>硬質プラスチックハウス</t>
    <rPh sb="0" eb="2">
      <t>コウシツ</t>
    </rPh>
    <phoneticPr fontId="1"/>
  </si>
  <si>
    <t>自動カーテン装置</t>
    <rPh sb="0" eb="2">
      <t>ジドウ</t>
    </rPh>
    <rPh sb="6" eb="8">
      <t>ソウチ</t>
    </rPh>
    <phoneticPr fontId="7"/>
  </si>
  <si>
    <t>細霧冷房装置</t>
    <rPh sb="0" eb="2">
      <t>サイム</t>
    </rPh>
    <rPh sb="2" eb="4">
      <t>レイボウ</t>
    </rPh>
    <rPh sb="4" eb="6">
      <t>ソウチ</t>
    </rPh>
    <phoneticPr fontId="13"/>
  </si>
  <si>
    <t>剪定枝粉砕機</t>
    <rPh sb="0" eb="2">
      <t>センテイ</t>
    </rPh>
    <rPh sb="2" eb="3">
      <t>エダ</t>
    </rPh>
    <rPh sb="3" eb="6">
      <t>フンサイキ</t>
    </rPh>
    <phoneticPr fontId="1"/>
  </si>
  <si>
    <t>保冷・貯蔵施設</t>
    <rPh sb="0" eb="2">
      <t>ホレイ</t>
    </rPh>
    <rPh sb="3" eb="5">
      <t>チョゾウ</t>
    </rPh>
    <rPh sb="5" eb="7">
      <t>シセツ</t>
    </rPh>
    <phoneticPr fontId="1"/>
  </si>
  <si>
    <t>茶防霜ファン等の交換・補強</t>
    <rPh sb="0" eb="1">
      <t>チャ</t>
    </rPh>
    <rPh sb="1" eb="3">
      <t>ボウソウ</t>
    </rPh>
    <rPh sb="6" eb="7">
      <t>トウ</t>
    </rPh>
    <rPh sb="8" eb="10">
      <t>コウカン</t>
    </rPh>
    <rPh sb="11" eb="13">
      <t>ホキョウ</t>
    </rPh>
    <phoneticPr fontId="1"/>
  </si>
  <si>
    <t>製氷機</t>
    <rPh sb="0" eb="3">
      <t>セイヒョウキ</t>
    </rPh>
    <phoneticPr fontId="12"/>
  </si>
  <si>
    <t>軽量鉄骨ハウス</t>
    <rPh sb="0" eb="2">
      <t>ケイリョウ</t>
    </rPh>
    <rPh sb="2" eb="4">
      <t>テッコツ</t>
    </rPh>
    <phoneticPr fontId="1"/>
  </si>
  <si>
    <t>養液栽培装置</t>
  </si>
  <si>
    <t>循環扇</t>
    <rPh sb="0" eb="2">
      <t>ジュンカン</t>
    </rPh>
    <rPh sb="2" eb="3">
      <t>セン</t>
    </rPh>
    <phoneticPr fontId="1"/>
  </si>
  <si>
    <t>土壌消毒機</t>
    <rPh sb="0" eb="2">
      <t>ドジョウ</t>
    </rPh>
    <rPh sb="2" eb="4">
      <t>ショウドク</t>
    </rPh>
    <rPh sb="4" eb="5">
      <t>キ</t>
    </rPh>
    <phoneticPr fontId="1"/>
  </si>
  <si>
    <t>たまねぎ除湿乾燥システム</t>
    <rPh sb="4" eb="6">
      <t>ジョシツ</t>
    </rPh>
    <rPh sb="6" eb="8">
      <t>カンソウ</t>
    </rPh>
    <phoneticPr fontId="1"/>
  </si>
  <si>
    <t>茶加工用機械等部品の交換・補強</t>
    <rPh sb="0" eb="1">
      <t>チャ</t>
    </rPh>
    <rPh sb="1" eb="3">
      <t>カコウ</t>
    </rPh>
    <rPh sb="3" eb="4">
      <t>ヨウ</t>
    </rPh>
    <rPh sb="4" eb="6">
      <t>キカイ</t>
    </rPh>
    <rPh sb="6" eb="7">
      <t>トウ</t>
    </rPh>
    <rPh sb="7" eb="9">
      <t>ブヒン</t>
    </rPh>
    <rPh sb="10" eb="12">
      <t>コウカン</t>
    </rPh>
    <rPh sb="13" eb="15">
      <t>ホキョウ</t>
    </rPh>
    <phoneticPr fontId="1"/>
  </si>
  <si>
    <t>その他（　）</t>
    <rPh sb="2" eb="3">
      <t>タ</t>
    </rPh>
    <phoneticPr fontId="12"/>
  </si>
  <si>
    <t>たまねぎ乾燥システム</t>
    <rPh sb="4" eb="6">
      <t>カンソウ</t>
    </rPh>
    <phoneticPr fontId="12"/>
  </si>
  <si>
    <t>播種機</t>
    <rPh sb="0" eb="3">
      <t>ハシュキ</t>
    </rPh>
    <phoneticPr fontId="7"/>
  </si>
  <si>
    <t>施設全面開放装置</t>
    <rPh sb="0" eb="2">
      <t>シセツ</t>
    </rPh>
    <rPh sb="2" eb="4">
      <t>ゼンメン</t>
    </rPh>
    <rPh sb="4" eb="6">
      <t>カイホウ</t>
    </rPh>
    <rPh sb="6" eb="8">
      <t>ソウチ</t>
    </rPh>
    <phoneticPr fontId="13"/>
  </si>
  <si>
    <t>忌避灯</t>
    <rPh sb="0" eb="2">
      <t>キヒ</t>
    </rPh>
    <rPh sb="2" eb="3">
      <t>トウ</t>
    </rPh>
    <phoneticPr fontId="1"/>
  </si>
  <si>
    <t>茶加工用機械・装置</t>
    <rPh sb="0" eb="1">
      <t>チャ</t>
    </rPh>
    <rPh sb="1" eb="4">
      <t>カコウヨウ</t>
    </rPh>
    <rPh sb="4" eb="6">
      <t>キカイ</t>
    </rPh>
    <rPh sb="7" eb="9">
      <t>ソウチ</t>
    </rPh>
    <phoneticPr fontId="1"/>
  </si>
  <si>
    <t>降雨防止施設</t>
    <rPh sb="0" eb="2">
      <t>コウウ</t>
    </rPh>
    <rPh sb="2" eb="4">
      <t>ボウシ</t>
    </rPh>
    <rPh sb="4" eb="6">
      <t>シセツ</t>
    </rPh>
    <phoneticPr fontId="1"/>
  </si>
  <si>
    <t>定植機</t>
    <rPh sb="0" eb="2">
      <t>テイショク</t>
    </rPh>
    <rPh sb="2" eb="3">
      <t>キ</t>
    </rPh>
    <phoneticPr fontId="7"/>
  </si>
  <si>
    <t>果樹棚</t>
    <rPh sb="0" eb="2">
      <t>カジュ</t>
    </rPh>
    <rPh sb="2" eb="3">
      <t>タナ</t>
    </rPh>
    <phoneticPr fontId="7"/>
  </si>
  <si>
    <t>堆肥盤</t>
    <rPh sb="0" eb="2">
      <t>タイヒ</t>
    </rPh>
    <rPh sb="2" eb="3">
      <t>バン</t>
    </rPh>
    <phoneticPr fontId="1"/>
  </si>
  <si>
    <t>その他（　）</t>
    <rPh sb="2" eb="3">
      <t>タ</t>
    </rPh>
    <phoneticPr fontId="1"/>
  </si>
  <si>
    <t>育苗施設</t>
    <rPh sb="0" eb="2">
      <t>イクビョウ</t>
    </rPh>
    <rPh sb="2" eb="4">
      <t>シセツ</t>
    </rPh>
    <phoneticPr fontId="1"/>
  </si>
  <si>
    <t>収穫機</t>
    <rPh sb="0" eb="3">
      <t>シュウカクキ</t>
    </rPh>
    <phoneticPr fontId="7"/>
  </si>
  <si>
    <t>茶防霜施設</t>
    <rPh sb="0" eb="1">
      <t>チャ</t>
    </rPh>
    <rPh sb="1" eb="3">
      <t>ボウソウ</t>
    </rPh>
    <rPh sb="3" eb="5">
      <t>シセツ</t>
    </rPh>
    <phoneticPr fontId="7"/>
  </si>
  <si>
    <t>井戸</t>
    <rPh sb="0" eb="2">
      <t>イド</t>
    </rPh>
    <phoneticPr fontId="1"/>
  </si>
  <si>
    <t>収穫機（ピッカー）</t>
    <rPh sb="0" eb="3">
      <t>シュウカクキ</t>
    </rPh>
    <phoneticPr fontId="7"/>
  </si>
  <si>
    <t>防風施設</t>
    <rPh sb="0" eb="2">
      <t>ボウフウ</t>
    </rPh>
    <rPh sb="2" eb="4">
      <t>シセツ</t>
    </rPh>
    <phoneticPr fontId="13"/>
  </si>
  <si>
    <t>収穫機（デガー）</t>
    <rPh sb="0" eb="3">
      <t>シュウカクキ</t>
    </rPh>
    <phoneticPr fontId="7"/>
  </si>
  <si>
    <t>防鳥ネット施設</t>
    <rPh sb="0" eb="2">
      <t>ボウチョウ</t>
    </rPh>
    <rPh sb="5" eb="7">
      <t>シセツ</t>
    </rPh>
    <phoneticPr fontId="13"/>
  </si>
  <si>
    <t>収穫機（茎葉処理機）</t>
    <rPh sb="0" eb="3">
      <t>シュウカクキ</t>
    </rPh>
    <rPh sb="4" eb="6">
      <t>ケイヨウ</t>
    </rPh>
    <rPh sb="6" eb="9">
      <t>ショリキ</t>
    </rPh>
    <phoneticPr fontId="7"/>
  </si>
  <si>
    <t>換気扇</t>
    <rPh sb="0" eb="3">
      <t>カンキセン</t>
    </rPh>
    <phoneticPr fontId="13"/>
  </si>
  <si>
    <t>収穫機（根切機）</t>
    <rPh sb="0" eb="3">
      <t>シュウカクキ</t>
    </rPh>
    <rPh sb="4" eb="6">
      <t>ネギリ</t>
    </rPh>
    <rPh sb="6" eb="7">
      <t>キ</t>
    </rPh>
    <phoneticPr fontId="7"/>
  </si>
  <si>
    <t>乗用管理機</t>
    <rPh sb="0" eb="2">
      <t>ジョウヨウ</t>
    </rPh>
    <rPh sb="2" eb="4">
      <t>カンリ</t>
    </rPh>
    <rPh sb="4" eb="5">
      <t>キ</t>
    </rPh>
    <phoneticPr fontId="7"/>
  </si>
  <si>
    <t>乗用草刈機</t>
    <rPh sb="0" eb="2">
      <t>ジョウヨウ</t>
    </rPh>
    <rPh sb="2" eb="4">
      <t>クサカリ</t>
    </rPh>
    <rPh sb="4" eb="5">
      <t>キ</t>
    </rPh>
    <phoneticPr fontId="13"/>
  </si>
  <si>
    <t>乗用摘採機</t>
    <rPh sb="0" eb="2">
      <t>ジョウヨウ</t>
    </rPh>
    <rPh sb="2" eb="4">
      <t>テキサイ</t>
    </rPh>
    <rPh sb="4" eb="5">
      <t>キ</t>
    </rPh>
    <phoneticPr fontId="7"/>
  </si>
  <si>
    <t>乗用中刈機</t>
    <rPh sb="0" eb="2">
      <t>ジョウヨウ</t>
    </rPh>
    <rPh sb="2" eb="3">
      <t>チュウ</t>
    </rPh>
    <rPh sb="3" eb="4">
      <t>カリ</t>
    </rPh>
    <rPh sb="4" eb="5">
      <t>キ</t>
    </rPh>
    <phoneticPr fontId="7"/>
  </si>
  <si>
    <t>茶乗用型複合作業機</t>
    <rPh sb="0" eb="1">
      <t>チャ</t>
    </rPh>
    <rPh sb="1" eb="3">
      <t>ジョウヨウ</t>
    </rPh>
    <rPh sb="3" eb="4">
      <t>ガタ</t>
    </rPh>
    <rPh sb="4" eb="6">
      <t>フクゴウ</t>
    </rPh>
    <rPh sb="6" eb="9">
      <t>サギョウキ</t>
    </rPh>
    <phoneticPr fontId="13"/>
  </si>
  <si>
    <t>省力防除機械・装置</t>
    <rPh sb="0" eb="2">
      <t>ショウリョク</t>
    </rPh>
    <rPh sb="2" eb="4">
      <t>ボウジョ</t>
    </rPh>
    <rPh sb="4" eb="6">
      <t>キカイ</t>
    </rPh>
    <rPh sb="7" eb="9">
      <t>ソウチ</t>
    </rPh>
    <phoneticPr fontId="13"/>
  </si>
  <si>
    <t>省力施肥潅水装置</t>
    <rPh sb="0" eb="2">
      <t>ショウリョク</t>
    </rPh>
    <rPh sb="2" eb="4">
      <t>セヒ</t>
    </rPh>
    <rPh sb="4" eb="6">
      <t>カンスイ</t>
    </rPh>
    <rPh sb="6" eb="8">
      <t>ソウチ</t>
    </rPh>
    <phoneticPr fontId="7"/>
  </si>
  <si>
    <t>環境感知警報機</t>
    <rPh sb="0" eb="2">
      <t>カンキョウ</t>
    </rPh>
    <rPh sb="2" eb="4">
      <t>カンチ</t>
    </rPh>
    <rPh sb="4" eb="7">
      <t>ケイホウキ</t>
    </rPh>
    <phoneticPr fontId="7"/>
  </si>
  <si>
    <t>低コストな園地改良</t>
    <rPh sb="0" eb="1">
      <t>テイ</t>
    </rPh>
    <rPh sb="5" eb="9">
      <t>エンチカイリョウ</t>
    </rPh>
    <phoneticPr fontId="7"/>
  </si>
  <si>
    <t>ℓ/10a</t>
    <phoneticPr fontId="1"/>
  </si>
  <si>
    <t>省力防除機械・装置（露地野菜ドローン）</t>
    <rPh sb="0" eb="2">
      <t>ショウリョク</t>
    </rPh>
    <rPh sb="2" eb="4">
      <t>ボウジョ</t>
    </rPh>
    <rPh sb="4" eb="6">
      <t>キカイ</t>
    </rPh>
    <rPh sb="7" eb="9">
      <t>ソウチ</t>
    </rPh>
    <rPh sb="10" eb="14">
      <t>ロジヤサイ</t>
    </rPh>
    <phoneticPr fontId="13"/>
  </si>
  <si>
    <t>採葯機・開葯機・花粉精選機</t>
    <rPh sb="0" eb="1">
      <t>サイ</t>
    </rPh>
    <rPh sb="1" eb="2">
      <t>ヤク</t>
    </rPh>
    <rPh sb="2" eb="3">
      <t>キ</t>
    </rPh>
    <rPh sb="4" eb="5">
      <t>カイ</t>
    </rPh>
    <rPh sb="5" eb="6">
      <t>ヤク</t>
    </rPh>
    <rPh sb="6" eb="7">
      <t>キ</t>
    </rPh>
    <rPh sb="8" eb="10">
      <t>カフン</t>
    </rPh>
    <rPh sb="10" eb="13">
      <t>セイセンキ</t>
    </rPh>
    <phoneticPr fontId="1"/>
  </si>
  <si>
    <t>園芸ハウス等の移転</t>
    <rPh sb="0" eb="2">
      <t>エンゲイ</t>
    </rPh>
    <rPh sb="5" eb="6">
      <t>トウ</t>
    </rPh>
    <rPh sb="7" eb="9">
      <t>イテン</t>
    </rPh>
    <phoneticPr fontId="1"/>
  </si>
  <si>
    <t>営農開始に必要な生産資材等</t>
    <rPh sb="0" eb="4">
      <t>エイノウカイシ</t>
    </rPh>
    <rPh sb="5" eb="7">
      <t>ヒツヨウ</t>
    </rPh>
    <rPh sb="8" eb="10">
      <t>セイサン</t>
    </rPh>
    <rPh sb="10" eb="13">
      <t>シザイトウ</t>
    </rPh>
    <phoneticPr fontId="1"/>
  </si>
  <si>
    <t>園芸用ハウスの建て替え</t>
    <rPh sb="0" eb="2">
      <t>エンゲイ</t>
    </rPh>
    <rPh sb="2" eb="3">
      <t>ヨウ</t>
    </rPh>
    <rPh sb="7" eb="8">
      <t>タ</t>
    </rPh>
    <rPh sb="9" eb="10">
      <t>カ</t>
    </rPh>
    <phoneticPr fontId="7"/>
  </si>
  <si>
    <t>園芸用ハウスの補強資材</t>
    <rPh sb="0" eb="2">
      <t>エンゲイ</t>
    </rPh>
    <rPh sb="2" eb="3">
      <t>ヨウ</t>
    </rPh>
    <rPh sb="7" eb="9">
      <t>ホキョウ</t>
    </rPh>
    <rPh sb="9" eb="11">
      <t>シザイ</t>
    </rPh>
    <phoneticPr fontId="7"/>
  </si>
  <si>
    <t>その他特産（　）</t>
    <rPh sb="2" eb="3">
      <t>タ</t>
    </rPh>
    <rPh sb="3" eb="5">
      <t>トクサン</t>
    </rPh>
    <phoneticPr fontId="1"/>
  </si>
  <si>
    <t>効率的集出荷</t>
    <rPh sb="0" eb="2">
      <t>コウリツ</t>
    </rPh>
    <rPh sb="2" eb="3">
      <t>テキ</t>
    </rPh>
    <rPh sb="3" eb="6">
      <t>シュウシュッカ</t>
    </rPh>
    <phoneticPr fontId="1"/>
  </si>
  <si>
    <t>（Ｄ）単位面積当たりの出荷量の増加</t>
    <phoneticPr fontId="1"/>
  </si>
  <si>
    <t>（Ｎ）単位面積当たりの販売額の維持</t>
    <phoneticPr fontId="1"/>
  </si>
  <si>
    <t>（Ｍ）単位面積当たりの出荷量の維持</t>
    <phoneticPr fontId="1"/>
  </si>
  <si>
    <t>（Ｌ）化学合成農薬、または化学肥料の使用量の削減</t>
    <phoneticPr fontId="1"/>
  </si>
  <si>
    <t>（Ｋ）単位面積当たりの労働時間の削減</t>
    <phoneticPr fontId="1"/>
  </si>
  <si>
    <t>（Ｊ）単位面積当たりの生産コストの削減</t>
    <phoneticPr fontId="1"/>
  </si>
  <si>
    <t>（Ｉ）施設園芸における燃油使用量の削減</t>
    <phoneticPr fontId="1"/>
  </si>
  <si>
    <t>（Ｈ）有機農産物、佐賀県特別栽培農産物等の取組面積の拡大</t>
    <phoneticPr fontId="1"/>
  </si>
  <si>
    <t>（Ｇ）作付面積の拡大</t>
    <phoneticPr fontId="1"/>
  </si>
  <si>
    <t>（Ｆ）全作付面積、または全出荷量に占めるブランド品や高品質品（秀品率L規格以上など）の割合の増加</t>
    <phoneticPr fontId="1"/>
  </si>
  <si>
    <t>（Ｅ）単位面積当たりの販売額の増加</t>
    <phoneticPr fontId="1"/>
  </si>
  <si>
    <t>露地野菜集出荷システム</t>
    <rPh sb="0" eb="2">
      <t>ロジ</t>
    </rPh>
    <rPh sb="2" eb="4">
      <t>ヤサイ</t>
    </rPh>
    <rPh sb="4" eb="5">
      <t>シュウ</t>
    </rPh>
    <rPh sb="5" eb="7">
      <t>シュッカ</t>
    </rPh>
    <phoneticPr fontId="7"/>
  </si>
  <si>
    <t>運搬用機械（　）</t>
    <rPh sb="0" eb="3">
      <t>ウンパンヨウ</t>
    </rPh>
    <rPh sb="3" eb="5">
      <t>キカイ</t>
    </rPh>
    <phoneticPr fontId="12"/>
  </si>
  <si>
    <t>附帯設備等</t>
    <rPh sb="0" eb="5">
      <t>フタイセツビトウ</t>
    </rPh>
    <phoneticPr fontId="7"/>
  </si>
  <si>
    <t>省力防除装置</t>
    <rPh sb="0" eb="2">
      <t>ショウリョク</t>
    </rPh>
    <rPh sb="2" eb="4">
      <t>ボウジョ</t>
    </rPh>
    <rPh sb="4" eb="6">
      <t>ソウチ</t>
    </rPh>
    <phoneticPr fontId="13"/>
  </si>
  <si>
    <t>共同利用機械・装置</t>
    <rPh sb="0" eb="4">
      <t>キョウドウリヨウ</t>
    </rPh>
    <rPh sb="4" eb="6">
      <t>キカイ</t>
    </rPh>
    <rPh sb="7" eb="9">
      <t>ソウチ</t>
    </rPh>
    <phoneticPr fontId="1"/>
  </si>
  <si>
    <t>省力潅水機械</t>
    <rPh sb="0" eb="6">
      <t>ショウリョクカンスイキカイ</t>
    </rPh>
    <phoneticPr fontId="1"/>
  </si>
  <si>
    <t>省力防除機械</t>
    <phoneticPr fontId="1"/>
  </si>
  <si>
    <t>省力防除機械（露地野菜ドローン）</t>
    <rPh sb="7" eb="11">
      <t>ロジヤサイ</t>
    </rPh>
    <phoneticPr fontId="1"/>
  </si>
  <si>
    <t>トラクター</t>
    <phoneticPr fontId="1"/>
  </si>
  <si>
    <t>農機具格納庫</t>
    <rPh sb="0" eb="6">
      <t>ノウキグカクノウコ</t>
    </rPh>
    <phoneticPr fontId="1"/>
  </si>
  <si>
    <t>受電設備等</t>
    <rPh sb="0" eb="5">
      <t>ジュデンセツビトウ</t>
    </rPh>
    <phoneticPr fontId="1"/>
  </si>
  <si>
    <t>当初/変更</t>
    <rPh sb="0" eb="2">
      <t>トウショ</t>
    </rPh>
    <rPh sb="3" eb="5">
      <t>ヘンコウ</t>
    </rPh>
    <phoneticPr fontId="1"/>
  </si>
  <si>
    <t>作付面積</t>
    <rPh sb="0" eb="2">
      <t>サクツ</t>
    </rPh>
    <rPh sb="2" eb="4">
      <t>メンセキ</t>
    </rPh>
    <phoneticPr fontId="1"/>
  </si>
  <si>
    <t>成果目標</t>
    <rPh sb="0" eb="2">
      <t>セイカ</t>
    </rPh>
    <rPh sb="2" eb="4">
      <t>モクヒョウ</t>
    </rPh>
    <phoneticPr fontId="1"/>
  </si>
  <si>
    <t>消費税の課税区分</t>
    <rPh sb="0" eb="3">
      <t>ショウヒゼイ</t>
    </rPh>
    <rPh sb="4" eb="6">
      <t>カゼイ</t>
    </rPh>
    <rPh sb="6" eb="8">
      <t>クブン</t>
    </rPh>
    <phoneticPr fontId="1"/>
  </si>
  <si>
    <t>GAP等の取組</t>
    <rPh sb="3" eb="4">
      <t>トウ</t>
    </rPh>
    <rPh sb="5" eb="7">
      <t>トリクミ</t>
    </rPh>
    <phoneticPr fontId="1"/>
  </si>
  <si>
    <t>事業実施主体の区分</t>
    <rPh sb="0" eb="2">
      <t>ジギョウ</t>
    </rPh>
    <rPh sb="2" eb="4">
      <t>ジッシ</t>
    </rPh>
    <rPh sb="4" eb="6">
      <t>シュタイ</t>
    </rPh>
    <rPh sb="7" eb="9">
      <t>クブン</t>
    </rPh>
    <phoneticPr fontId="1"/>
  </si>
  <si>
    <t>数値目標の根拠・検証方法</t>
  </si>
  <si>
    <r>
      <t xml:space="preserve">認定（予定）年月日
</t>
    </r>
    <r>
      <rPr>
        <sz val="10"/>
        <color theme="1"/>
        <rFont val="BIZ UDゴシック"/>
        <family val="3"/>
        <charset val="128"/>
      </rPr>
      <t>（認定農業者・認定新規就農者のみ）</t>
    </r>
    <rPh sb="0" eb="2">
      <t>ニンテイ</t>
    </rPh>
    <rPh sb="3" eb="5">
      <t>ヨテイ</t>
    </rPh>
    <rPh sb="6" eb="9">
      <t>ネンガッピ</t>
    </rPh>
    <rPh sb="12" eb="14">
      <t>ニンテイ</t>
    </rPh>
    <rPh sb="14" eb="17">
      <t>ノウギョウシャ</t>
    </rPh>
    <rPh sb="18" eb="22">
      <t>ニンテイシンキ</t>
    </rPh>
    <rPh sb="22" eb="25">
      <t>シュウノウシャ</t>
    </rPh>
    <phoneticPr fontId="1"/>
  </si>
  <si>
    <t>取組品目名</t>
    <rPh sb="0" eb="2">
      <t>トリクミ</t>
    </rPh>
    <rPh sb="2" eb="5">
      <t>ヒンモクメイ</t>
    </rPh>
    <phoneticPr fontId="1"/>
  </si>
  <si>
    <t>新規就農者</t>
    <rPh sb="0" eb="2">
      <t>シンキ</t>
    </rPh>
    <rPh sb="2" eb="5">
      <t>シュウノウシャ</t>
    </rPh>
    <phoneticPr fontId="1"/>
  </si>
  <si>
    <t>経営基盤強化</t>
    <rPh sb="0" eb="6">
      <t>ケイエイキバンキョウカ</t>
    </rPh>
    <phoneticPr fontId="1"/>
  </si>
  <si>
    <t>中山間</t>
    <rPh sb="0" eb="3">
      <t>チュウサンカン</t>
    </rPh>
    <phoneticPr fontId="1"/>
  </si>
  <si>
    <t>園芸産地888計画</t>
    <rPh sb="0" eb="4">
      <t>エンゲイサンチ</t>
    </rPh>
    <rPh sb="7" eb="9">
      <t>ケイカク</t>
    </rPh>
    <phoneticPr fontId="1"/>
  </si>
  <si>
    <t>策定主体名</t>
    <phoneticPr fontId="1"/>
  </si>
  <si>
    <t>策定・見直し（予定）年月日</t>
    <phoneticPr fontId="1"/>
  </si>
  <si>
    <t>認定農業者</t>
    <phoneticPr fontId="1"/>
  </si>
  <si>
    <t>認定新規就農者</t>
    <phoneticPr fontId="1"/>
  </si>
  <si>
    <t>県内在住の２戸以上の農業者を含む農事組合法人</t>
    <phoneticPr fontId="1"/>
  </si>
  <si>
    <t>農業協同組合（リース）</t>
    <phoneticPr fontId="1"/>
  </si>
  <si>
    <t>農業協同組合（レンタル）</t>
    <phoneticPr fontId="1"/>
  </si>
  <si>
    <t>県内在住の２戸以上の農業者を含む特定農業団体</t>
    <phoneticPr fontId="1"/>
  </si>
  <si>
    <t>県内在住の２戸以上の農業者を含む農地所有適格法人</t>
    <phoneticPr fontId="1"/>
  </si>
  <si>
    <t>農業協同組合</t>
    <phoneticPr fontId="1"/>
  </si>
  <si>
    <t>県内在住の２戸以上の農業者が組織する団体（任意組合等）</t>
    <rPh sb="21" eb="23">
      <t>ニンイ</t>
    </rPh>
    <rPh sb="23" eb="25">
      <t>クミアイ</t>
    </rPh>
    <rPh sb="25" eb="26">
      <t>ナド</t>
    </rPh>
    <phoneticPr fontId="1"/>
  </si>
  <si>
    <t>県内に事業所を持つ農作業受託組織</t>
    <phoneticPr fontId="1"/>
  </si>
  <si>
    <t>kg/10a</t>
  </si>
  <si>
    <t>円</t>
    <rPh sb="0" eb="1">
      <t>エン</t>
    </rPh>
    <phoneticPr fontId="1"/>
  </si>
  <si>
    <t>県内に事業所を持つ野菜集荷業者</t>
    <phoneticPr fontId="1"/>
  </si>
  <si>
    <t>認定農業者（農業経営開始後５年以内）</t>
    <rPh sb="6" eb="8">
      <t>ノウギョウ</t>
    </rPh>
    <phoneticPr fontId="1"/>
  </si>
  <si>
    <t>認定新規就農者（農業経営開始後５年以内）</t>
    <phoneticPr fontId="1"/>
  </si>
  <si>
    <t>市町長が特に必要と認める者（市町特認）</t>
    <rPh sb="12" eb="13">
      <t>モノ</t>
    </rPh>
    <rPh sb="14" eb="18">
      <t>シマチトクニン</t>
    </rPh>
    <phoneticPr fontId="1"/>
  </si>
  <si>
    <t>市町長特認理由（経営基盤強化対策に１戸で取り組む場合のみ）</t>
    <rPh sb="0" eb="2">
      <t>シチョウ</t>
    </rPh>
    <rPh sb="8" eb="14">
      <t>ケイエイキバンキョウカ</t>
    </rPh>
    <rPh sb="14" eb="16">
      <t>タイサク</t>
    </rPh>
    <rPh sb="18" eb="19">
      <t>コ</t>
    </rPh>
    <rPh sb="20" eb="21">
      <t>ト</t>
    </rPh>
    <rPh sb="22" eb="23">
      <t>ク</t>
    </rPh>
    <phoneticPr fontId="1"/>
  </si>
  <si>
    <t>（Ｃ）各経営体における先進的施設の作付面積の拡大</t>
    <phoneticPr fontId="1"/>
  </si>
  <si>
    <t>（Ｂ）各経営体における作付面積の拡大（1.5倍以上）※</t>
    <phoneticPr fontId="1"/>
  </si>
  <si>
    <t>ステップアップ事業実施主体</t>
    <rPh sb="7" eb="13">
      <t>ジギョウジッシシュタイ</t>
    </rPh>
    <phoneticPr fontId="1"/>
  </si>
  <si>
    <t>新規就農者事業実施主体</t>
    <rPh sb="0" eb="5">
      <t>シンキシュウノウシャ</t>
    </rPh>
    <rPh sb="5" eb="11">
      <t>ジギョウジッシシュタイ</t>
    </rPh>
    <phoneticPr fontId="1"/>
  </si>
  <si>
    <t>経営基盤強化事業実施主体</t>
    <rPh sb="0" eb="6">
      <t>ケイエイキバンキョウカ</t>
    </rPh>
    <rPh sb="6" eb="12">
      <t>ジギョウジッシシュタイ</t>
    </rPh>
    <phoneticPr fontId="1"/>
  </si>
  <si>
    <t>園芸団地事業実施主体</t>
    <rPh sb="0" eb="4">
      <t>エンゲイダンチ</t>
    </rPh>
    <rPh sb="4" eb="10">
      <t>ジギョウジッシシュタイ</t>
    </rPh>
    <phoneticPr fontId="1"/>
  </si>
  <si>
    <t>効率的集出荷事業実施主体</t>
    <rPh sb="0" eb="6">
      <t>コウリツテキシュウシュッカ</t>
    </rPh>
    <rPh sb="6" eb="12">
      <t>ジギョウジッシシュタイ</t>
    </rPh>
    <phoneticPr fontId="1"/>
  </si>
  <si>
    <t>認定農業者又は認定新規就農者（農業経営開始後５年以内）が組織する団体</t>
    <rPh sb="0" eb="2">
      <t>ニンテイ</t>
    </rPh>
    <rPh sb="5" eb="6">
      <t>マタ</t>
    </rPh>
    <rPh sb="28" eb="30">
      <t>ソシキ</t>
    </rPh>
    <rPh sb="32" eb="34">
      <t>ダンタイ</t>
    </rPh>
    <phoneticPr fontId="1"/>
  </si>
  <si>
    <t>農事組合法人</t>
    <phoneticPr fontId="1"/>
  </si>
  <si>
    <t>農地所有適格法人</t>
    <phoneticPr fontId="1"/>
  </si>
  <si>
    <t>農業者が組織する団体（任意組合等）</t>
    <rPh sb="11" eb="13">
      <t>ニンイ</t>
    </rPh>
    <rPh sb="13" eb="15">
      <t>クミアイ</t>
    </rPh>
    <rPh sb="15" eb="16">
      <t>ナド</t>
    </rPh>
    <phoneticPr fontId="1"/>
  </si>
  <si>
    <t>共同性の確保</t>
    <rPh sb="0" eb="3">
      <t>キョウドウセイ</t>
    </rPh>
    <rPh sb="4" eb="6">
      <t>カクホ</t>
    </rPh>
    <phoneticPr fontId="1"/>
  </si>
  <si>
    <t>共同作業</t>
    <rPh sb="0" eb="4">
      <t>キョウドウサギョウ</t>
    </rPh>
    <phoneticPr fontId="1"/>
  </si>
  <si>
    <t>土づくり</t>
    <rPh sb="0" eb="1">
      <t>ツチ</t>
    </rPh>
    <phoneticPr fontId="1"/>
  </si>
  <si>
    <t>耕起</t>
    <rPh sb="0" eb="1">
      <t>タガヤ</t>
    </rPh>
    <rPh sb="1" eb="2">
      <t>オ</t>
    </rPh>
    <phoneticPr fontId="1"/>
  </si>
  <si>
    <t>ビニル被覆</t>
    <rPh sb="3" eb="5">
      <t>ヒフク</t>
    </rPh>
    <phoneticPr fontId="1"/>
  </si>
  <si>
    <t>播種</t>
    <rPh sb="0" eb="2">
      <t>ハシュ</t>
    </rPh>
    <phoneticPr fontId="1"/>
  </si>
  <si>
    <t>育苗</t>
    <rPh sb="0" eb="2">
      <t>イクビョウ</t>
    </rPh>
    <phoneticPr fontId="1"/>
  </si>
  <si>
    <t>定植</t>
    <rPh sb="0" eb="2">
      <t>テイショク</t>
    </rPh>
    <phoneticPr fontId="1"/>
  </si>
  <si>
    <t>防除</t>
    <rPh sb="0" eb="2">
      <t>ボウジョ</t>
    </rPh>
    <phoneticPr fontId="1"/>
  </si>
  <si>
    <t>肥培管理</t>
    <rPh sb="0" eb="4">
      <t>ヒバイカンリ</t>
    </rPh>
    <phoneticPr fontId="1"/>
  </si>
  <si>
    <t>摘果</t>
    <rPh sb="0" eb="2">
      <t>テキカ</t>
    </rPh>
    <phoneticPr fontId="1"/>
  </si>
  <si>
    <t>収穫</t>
    <rPh sb="0" eb="2">
      <t>シュウカク</t>
    </rPh>
    <phoneticPr fontId="1"/>
  </si>
  <si>
    <t>選別</t>
    <rPh sb="0" eb="2">
      <t>センベツ</t>
    </rPh>
    <phoneticPr fontId="1"/>
  </si>
  <si>
    <t>調整</t>
    <rPh sb="0" eb="2">
      <t>チョウセイ</t>
    </rPh>
    <phoneticPr fontId="1"/>
  </si>
  <si>
    <t>出荷</t>
    <rPh sb="0" eb="2">
      <t>シュッカ</t>
    </rPh>
    <phoneticPr fontId="1"/>
  </si>
  <si>
    <t>加工</t>
    <rPh sb="0" eb="2">
      <t>カコウ</t>
    </rPh>
    <phoneticPr fontId="1"/>
  </si>
  <si>
    <t>販売</t>
    <rPh sb="0" eb="2">
      <t>ハンバイ</t>
    </rPh>
    <phoneticPr fontId="1"/>
  </si>
  <si>
    <t>その他</t>
    <rPh sb="2" eb="3">
      <t>タ</t>
    </rPh>
    <phoneticPr fontId="10"/>
  </si>
  <si>
    <t>共同作業</t>
    <rPh sb="0" eb="2">
      <t>キョウドウ</t>
    </rPh>
    <rPh sb="2" eb="4">
      <t>サギョウ</t>
    </rPh>
    <phoneticPr fontId="1"/>
  </si>
  <si>
    <t>土づくり</t>
  </si>
  <si>
    <t>耕起</t>
  </si>
  <si>
    <t>ビニル被覆</t>
  </si>
  <si>
    <t>播種</t>
  </si>
  <si>
    <t>育苗</t>
  </si>
  <si>
    <t>定植</t>
  </si>
  <si>
    <t>防除</t>
  </si>
  <si>
    <t>肥培管理</t>
  </si>
  <si>
    <t>摘果</t>
  </si>
  <si>
    <t>収穫</t>
  </si>
  <si>
    <t>選別</t>
  </si>
  <si>
    <t>調整</t>
  </si>
  <si>
    <t>出荷</t>
  </si>
  <si>
    <t>加工</t>
  </si>
  <si>
    <t>販売</t>
  </si>
  <si>
    <t>１．受益者概要</t>
    <rPh sb="2" eb="5">
      <t>ジュエキシャ</t>
    </rPh>
    <rPh sb="5" eb="7">
      <t>ガイヨウ</t>
    </rPh>
    <phoneticPr fontId="1"/>
  </si>
  <si>
    <t>３．成果目標</t>
    <rPh sb="2" eb="6">
      <t>セイカモクヒョウ</t>
    </rPh>
    <phoneticPr fontId="1"/>
  </si>
  <si>
    <t>４．事業内容</t>
    <rPh sb="2" eb="6">
      <t>ジギョウナイヨウ</t>
    </rPh>
    <phoneticPr fontId="1"/>
  </si>
  <si>
    <t>５．添付書類</t>
    <rPh sb="2" eb="6">
      <t>テンプショルイ</t>
    </rPh>
    <phoneticPr fontId="1"/>
  </si>
  <si>
    <t>・</t>
    <phoneticPr fontId="1"/>
  </si>
  <si>
    <t>その他必要な資料</t>
    <rPh sb="2" eb="3">
      <t>タ</t>
    </rPh>
    <rPh sb="3" eb="5">
      <t>ヒツヨウ</t>
    </rPh>
    <rPh sb="6" eb="8">
      <t>シリョウ</t>
    </rPh>
    <phoneticPr fontId="1"/>
  </si>
  <si>
    <t>別紙Ｂー２</t>
    <phoneticPr fontId="1"/>
  </si>
  <si>
    <t>県補助率１</t>
    <rPh sb="0" eb="1">
      <t>ケン</t>
    </rPh>
    <rPh sb="1" eb="4">
      <t>ホジョリツ</t>
    </rPh>
    <phoneticPr fontId="13"/>
  </si>
  <si>
    <t>県補助率2</t>
    <rPh sb="0" eb="1">
      <t>ケン</t>
    </rPh>
    <rPh sb="1" eb="4">
      <t>ホジョリツ</t>
    </rPh>
    <phoneticPr fontId="13"/>
  </si>
  <si>
    <t>13/20 （果樹経）</t>
    <phoneticPr fontId="1"/>
  </si>
  <si>
    <t>事業
区分</t>
    <rPh sb="0" eb="2">
      <t>ジギョウ</t>
    </rPh>
    <rPh sb="3" eb="5">
      <t>クブン</t>
    </rPh>
    <phoneticPr fontId="1"/>
  </si>
  <si>
    <t>事業区分</t>
    <rPh sb="0" eb="2">
      <t>ジギョウ</t>
    </rPh>
    <rPh sb="2" eb="4">
      <t>クブン</t>
    </rPh>
    <phoneticPr fontId="1"/>
  </si>
  <si>
    <t>補助率確認用</t>
    <rPh sb="0" eb="3">
      <t>ホジョリツ</t>
    </rPh>
    <rPh sb="3" eb="5">
      <t>カクニン</t>
    </rPh>
    <rPh sb="5" eb="6">
      <t>ヨウ</t>
    </rPh>
    <phoneticPr fontId="1"/>
  </si>
  <si>
    <t>※成果目標（Ａ）又は（Ｂ）を選択した場合は、ステップアップ計画書（別紙Ｃ）を添付すること。</t>
    <phoneticPr fontId="1"/>
  </si>
  <si>
    <t>誓約書（別紙Ｄ）</t>
    <phoneticPr fontId="1"/>
  </si>
  <si>
    <t>ステップアップ経営者育成対策において成果目標（Ａ）又は（Ｂ）を選択した場合　：　ステップアップ計画書（別紙Ｃ）※受益者毎に作成すること</t>
    <rPh sb="47" eb="50">
      <t>ケイカクショ</t>
    </rPh>
    <rPh sb="51" eb="53">
      <t>ベッシ</t>
    </rPh>
    <phoneticPr fontId="1"/>
  </si>
  <si>
    <t>施設又は事業量が面積の装置を整備する場合　：　求積表、設計図、図面</t>
    <rPh sb="2" eb="3">
      <t>マタ</t>
    </rPh>
    <rPh sb="4" eb="7">
      <t>ジギョウリョウ</t>
    </rPh>
    <rPh sb="8" eb="10">
      <t>メンセキ</t>
    </rPh>
    <rPh sb="11" eb="13">
      <t>ソウチ</t>
    </rPh>
    <rPh sb="14" eb="16">
      <t>セイビ</t>
    </rPh>
    <phoneticPr fontId="1"/>
  </si>
  <si>
    <t>機械を整備する場合　：　カタログ、写真等</t>
    <rPh sb="3" eb="5">
      <t>セイビ</t>
    </rPh>
    <phoneticPr fontId="1"/>
  </si>
  <si>
    <t>総事業費が20,000千円（新規就農者育成対策の場合10,000千円）以上となる場合、観光農園用の施設等を整備する場合、長寿命化対策で面積が縮小される場合等　：　収支計画書</t>
    <rPh sb="0" eb="4">
      <t>ソウジギョウヒ</t>
    </rPh>
    <rPh sb="11" eb="12">
      <t>チ</t>
    </rPh>
    <rPh sb="12" eb="13">
      <t>エン</t>
    </rPh>
    <rPh sb="14" eb="19">
      <t>シンキシュウノウシャ</t>
    </rPh>
    <rPh sb="19" eb="23">
      <t>イクセイタイサク</t>
    </rPh>
    <rPh sb="24" eb="26">
      <t>バアイ</t>
    </rPh>
    <rPh sb="32" eb="34">
      <t>センエン</t>
    </rPh>
    <rPh sb="35" eb="37">
      <t>イジョウ</t>
    </rPh>
    <rPh sb="40" eb="42">
      <t>バアイ</t>
    </rPh>
    <rPh sb="43" eb="47">
      <t>カンコウノウエン</t>
    </rPh>
    <rPh sb="47" eb="48">
      <t>ヨウ</t>
    </rPh>
    <rPh sb="49" eb="52">
      <t>シセツトウ</t>
    </rPh>
    <rPh sb="53" eb="55">
      <t>セイビ</t>
    </rPh>
    <rPh sb="57" eb="59">
      <t>バアイ</t>
    </rPh>
    <rPh sb="60" eb="66">
      <t>チョウジュミョウカタイサク</t>
    </rPh>
    <rPh sb="67" eb="69">
      <t>メンセキ</t>
    </rPh>
    <rPh sb="70" eb="72">
      <t>シュクショウ</t>
    </rPh>
    <rPh sb="75" eb="77">
      <t>バアイ</t>
    </rPh>
    <rPh sb="77" eb="78">
      <t>ナド</t>
    </rPh>
    <rPh sb="81" eb="86">
      <t>シュウシケイカクショ</t>
    </rPh>
    <phoneticPr fontId="1"/>
  </si>
  <si>
    <t>県内において導入実績がほとんどない機械・装置等の場合　：　機種選定根拠資料</t>
    <rPh sb="0" eb="2">
      <t>ケンナイ</t>
    </rPh>
    <rPh sb="6" eb="8">
      <t>ドウニュウ</t>
    </rPh>
    <rPh sb="8" eb="10">
      <t>ジッセキ</t>
    </rPh>
    <rPh sb="17" eb="19">
      <t>キカイ</t>
    </rPh>
    <rPh sb="20" eb="22">
      <t>ソウチ</t>
    </rPh>
    <rPh sb="22" eb="23">
      <t>ナド</t>
    </rPh>
    <rPh sb="24" eb="26">
      <t>バアイ</t>
    </rPh>
    <phoneticPr fontId="1"/>
  </si>
  <si>
    <t>長寿命化対策に取り組む場合　：　耐用年数が経過したことがわかる資料、事業実施後７年以上利用可能であることが確認できる資料、長寿命化対策上限事業費計算書（参考様式３）</t>
    <rPh sb="61" eb="65">
      <t>チョウジュミョウカ</t>
    </rPh>
    <rPh sb="65" eb="67">
      <t>タイサク</t>
    </rPh>
    <rPh sb="67" eb="72">
      <t>ジョウゲンジギョウヒ</t>
    </rPh>
    <rPh sb="72" eb="75">
      <t>ケイサンショ</t>
    </rPh>
    <rPh sb="76" eb="78">
      <t>サンコウ</t>
    </rPh>
    <rPh sb="78" eb="80">
      <t>ヨウシキ</t>
    </rPh>
    <phoneticPr fontId="1"/>
  </si>
  <si>
    <t>大雨・大雪被害防止対策に取り組む場合　：　大雨・大雪の被害を受ける可能性があることが確認できる資料、園芸用ハウス等の建て替え先が大雨による被害を受ける可能性が極めて低いことが確認できる資料、</t>
    <rPh sb="0" eb="2">
      <t>オオアメ</t>
    </rPh>
    <rPh sb="3" eb="5">
      <t>オオユキ</t>
    </rPh>
    <rPh sb="5" eb="7">
      <t>ヒガイ</t>
    </rPh>
    <rPh sb="7" eb="9">
      <t>ボウシ</t>
    </rPh>
    <rPh sb="9" eb="11">
      <t>タイサク</t>
    </rPh>
    <rPh sb="12" eb="13">
      <t>ト</t>
    </rPh>
    <rPh sb="14" eb="15">
      <t>ク</t>
    </rPh>
    <rPh sb="16" eb="18">
      <t>バアイ</t>
    </rPh>
    <rPh sb="21" eb="23">
      <t>オオアメ</t>
    </rPh>
    <rPh sb="24" eb="26">
      <t>オオユキ</t>
    </rPh>
    <rPh sb="27" eb="29">
      <t>ヒガイ</t>
    </rPh>
    <rPh sb="30" eb="31">
      <t>ウ</t>
    </rPh>
    <rPh sb="33" eb="35">
      <t>カノウ</t>
    </rPh>
    <rPh sb="35" eb="36">
      <t>セイ</t>
    </rPh>
    <rPh sb="42" eb="44">
      <t>カクニン</t>
    </rPh>
    <rPh sb="47" eb="49">
      <t>シリョウ</t>
    </rPh>
    <rPh sb="50" eb="52">
      <t>エンゲイ</t>
    </rPh>
    <rPh sb="52" eb="53">
      <t>ヨウ</t>
    </rPh>
    <rPh sb="56" eb="57">
      <t>トウ</t>
    </rPh>
    <rPh sb="58" eb="59">
      <t>タ</t>
    </rPh>
    <rPh sb="60" eb="61">
      <t>カ</t>
    </rPh>
    <rPh sb="62" eb="63">
      <t>サキ</t>
    </rPh>
    <rPh sb="64" eb="66">
      <t>オオアメ</t>
    </rPh>
    <rPh sb="69" eb="71">
      <t>ヒガイ</t>
    </rPh>
    <rPh sb="72" eb="73">
      <t>ウ</t>
    </rPh>
    <rPh sb="75" eb="77">
      <t>カノウ</t>
    </rPh>
    <rPh sb="77" eb="78">
      <t>セイ</t>
    </rPh>
    <rPh sb="79" eb="80">
      <t>キワ</t>
    </rPh>
    <rPh sb="82" eb="83">
      <t>ヒク</t>
    </rPh>
    <rPh sb="87" eb="89">
      <t>カクニン</t>
    </rPh>
    <rPh sb="92" eb="94">
      <t>シリョウ</t>
    </rPh>
    <phoneticPr fontId="1"/>
  </si>
  <si>
    <t>　　　　　　　　　　　　　　　　　　　　　既存の園芸用ハウスの経過年数が確認できる資料、事業実施後７年（又は耐用年数から経過年数を差し引いた残存年数）以上利用可能であることが確認できる資料</t>
    <rPh sb="44" eb="49">
      <t>ジギョウジッシゴ</t>
    </rPh>
    <rPh sb="50" eb="51">
      <t>ネン</t>
    </rPh>
    <rPh sb="52" eb="53">
      <t>マタ</t>
    </rPh>
    <rPh sb="54" eb="58">
      <t>タイヨウネンスウ</t>
    </rPh>
    <rPh sb="60" eb="64">
      <t>ケイカネンスウ</t>
    </rPh>
    <rPh sb="65" eb="66">
      <t>サ</t>
    </rPh>
    <rPh sb="67" eb="68">
      <t>ヒ</t>
    </rPh>
    <rPh sb="70" eb="74">
      <t>ザンゾンネンスウ</t>
    </rPh>
    <rPh sb="75" eb="77">
      <t>イジョウ</t>
    </rPh>
    <rPh sb="77" eb="81">
      <t>リヨウカノウ</t>
    </rPh>
    <rPh sb="87" eb="89">
      <t>カクニン</t>
    </rPh>
    <rPh sb="92" eb="94">
      <t>シリョウ</t>
    </rPh>
    <phoneticPr fontId="1"/>
  </si>
  <si>
    <t>有機農産物に取り組む場合　：　有機農産物認定書（見込まれる者は認定申請書案）の写し</t>
    <rPh sb="0" eb="2">
      <t>ユウキ</t>
    </rPh>
    <rPh sb="2" eb="5">
      <t>ノウサンブツ</t>
    </rPh>
    <rPh sb="6" eb="7">
      <t>ト</t>
    </rPh>
    <rPh sb="8" eb="9">
      <t>ク</t>
    </rPh>
    <rPh sb="10" eb="12">
      <t>バアイ</t>
    </rPh>
    <rPh sb="15" eb="17">
      <t>ユウキ</t>
    </rPh>
    <rPh sb="17" eb="20">
      <t>ノウサンブツ</t>
    </rPh>
    <rPh sb="20" eb="22">
      <t>ニンテイ</t>
    </rPh>
    <rPh sb="22" eb="23">
      <t>ショ</t>
    </rPh>
    <rPh sb="24" eb="26">
      <t>ミコ</t>
    </rPh>
    <rPh sb="29" eb="30">
      <t>モノ</t>
    </rPh>
    <rPh sb="31" eb="33">
      <t>ニンテイ</t>
    </rPh>
    <rPh sb="33" eb="35">
      <t>シンセイ</t>
    </rPh>
    <rPh sb="35" eb="36">
      <t>ショ</t>
    </rPh>
    <rPh sb="36" eb="37">
      <t>アン</t>
    </rPh>
    <rPh sb="39" eb="40">
      <t>ウツ</t>
    </rPh>
    <phoneticPr fontId="3"/>
  </si>
  <si>
    <t>佐賀県特別栽培農産物の認定が見込まれる者の場合　：　認定申請書案の写し</t>
    <rPh sb="0" eb="3">
      <t>サガケン</t>
    </rPh>
    <rPh sb="3" eb="5">
      <t>トクベツ</t>
    </rPh>
    <rPh sb="5" eb="7">
      <t>サイバイ</t>
    </rPh>
    <rPh sb="7" eb="10">
      <t>ノウサンブツ</t>
    </rPh>
    <rPh sb="28" eb="31">
      <t>シンセイショ</t>
    </rPh>
    <rPh sb="31" eb="32">
      <t>アン</t>
    </rPh>
    <rPh sb="33" eb="34">
      <t>ウツ</t>
    </rPh>
    <phoneticPr fontId="3"/>
  </si>
  <si>
    <t>別表２の事業主体のうち（１）の場合　：　就農時期に関する市町長からの確認書</t>
    <rPh sb="20" eb="22">
      <t>シュウノウ</t>
    </rPh>
    <rPh sb="22" eb="24">
      <t>ジキ</t>
    </rPh>
    <rPh sb="25" eb="26">
      <t>カン</t>
    </rPh>
    <rPh sb="28" eb="30">
      <t>シマチ</t>
    </rPh>
    <rPh sb="30" eb="31">
      <t>チョウ</t>
    </rPh>
    <rPh sb="34" eb="36">
      <t>カクニン</t>
    </rPh>
    <rPh sb="36" eb="37">
      <t>ショ</t>
    </rPh>
    <phoneticPr fontId="3"/>
  </si>
  <si>
    <t>別表３の事業実施主体のうち（４）の（エ）の場合　：　新規雇用による延べ年200人日以上の雇用計画書</t>
    <rPh sb="26" eb="28">
      <t>シンキ</t>
    </rPh>
    <rPh sb="28" eb="30">
      <t>コヨウ</t>
    </rPh>
    <rPh sb="33" eb="34">
      <t>ノ</t>
    </rPh>
    <rPh sb="35" eb="36">
      <t>ネン</t>
    </rPh>
    <rPh sb="39" eb="40">
      <t>ニン</t>
    </rPh>
    <rPh sb="40" eb="41">
      <t>ニチ</t>
    </rPh>
    <rPh sb="41" eb="43">
      <t>イジョウ</t>
    </rPh>
    <rPh sb="44" eb="46">
      <t>コヨウ</t>
    </rPh>
    <rPh sb="46" eb="48">
      <t>ケイカク</t>
    </rPh>
    <rPh sb="48" eb="49">
      <t>ショ</t>
    </rPh>
    <phoneticPr fontId="3"/>
  </si>
  <si>
    <t>別表３の事業主体のうち（４）の（オ）の場合　：　進出市町と締結した協定書等の写し、新規地元雇用者等の雇用計画書、新規就農者等の研修計画</t>
    <rPh sb="24" eb="26">
      <t>シンシュツ</t>
    </rPh>
    <rPh sb="26" eb="27">
      <t>シ</t>
    </rPh>
    <rPh sb="27" eb="28">
      <t>マチ</t>
    </rPh>
    <rPh sb="29" eb="31">
      <t>テイケツ</t>
    </rPh>
    <rPh sb="33" eb="36">
      <t>キョウテイショ</t>
    </rPh>
    <rPh sb="36" eb="37">
      <t>トウ</t>
    </rPh>
    <rPh sb="38" eb="39">
      <t>ウツ</t>
    </rPh>
    <phoneticPr fontId="3"/>
  </si>
  <si>
    <t>園芸団地整備対策に取り組む場合　：　市町又は地域園芸団地運営協議会が策定する園芸団地構想</t>
    <rPh sb="0" eb="2">
      <t>エンゲイ</t>
    </rPh>
    <rPh sb="2" eb="4">
      <t>ダンチ</t>
    </rPh>
    <rPh sb="4" eb="6">
      <t>セイビ</t>
    </rPh>
    <rPh sb="6" eb="8">
      <t>タイサク</t>
    </rPh>
    <rPh sb="9" eb="10">
      <t>ト</t>
    </rPh>
    <rPh sb="11" eb="12">
      <t>ク</t>
    </rPh>
    <rPh sb="13" eb="15">
      <t>バアイ</t>
    </rPh>
    <rPh sb="18" eb="19">
      <t>シ</t>
    </rPh>
    <rPh sb="19" eb="20">
      <t>マチ</t>
    </rPh>
    <rPh sb="20" eb="21">
      <t>マタ</t>
    </rPh>
    <rPh sb="22" eb="28">
      <t>チイキエンゲイダンチ</t>
    </rPh>
    <rPh sb="28" eb="33">
      <t>ウンエイキョウギカイ</t>
    </rPh>
    <rPh sb="34" eb="36">
      <t>サクテイ</t>
    </rPh>
    <rPh sb="38" eb="40">
      <t>エンゲイ</t>
    </rPh>
    <rPh sb="40" eb="42">
      <t>ダンチ</t>
    </rPh>
    <rPh sb="42" eb="44">
      <t>コウソウ</t>
    </rPh>
    <phoneticPr fontId="3"/>
  </si>
  <si>
    <t>減額した金額</t>
    <rPh sb="0" eb="2">
      <t>ゲンガク</t>
    </rPh>
    <rPh sb="4" eb="6">
      <t>キンガク</t>
    </rPh>
    <phoneticPr fontId="1"/>
  </si>
  <si>
    <t>税抜</t>
    <rPh sb="0" eb="2">
      <t>ゼイヌ</t>
    </rPh>
    <phoneticPr fontId="1"/>
  </si>
  <si>
    <t>現状値（令和　年度）</t>
    <rPh sb="0" eb="2">
      <t>ゲンジョウ</t>
    </rPh>
    <rPh sb="2" eb="3">
      <t>アタイ</t>
    </rPh>
    <rPh sb="4" eb="6">
      <t>レイワ</t>
    </rPh>
    <rPh sb="7" eb="9">
      <t>ネンド</t>
    </rPh>
    <phoneticPr fontId="1"/>
  </si>
  <si>
    <t>目標値（令和　年度）</t>
    <rPh sb="0" eb="2">
      <t>モクヒョウ</t>
    </rPh>
    <rPh sb="2" eb="3">
      <t>アタイ</t>
    </rPh>
    <rPh sb="4" eb="6">
      <t>レイワ</t>
    </rPh>
    <rPh sb="7" eb="8">
      <t>ネン</t>
    </rPh>
    <rPh sb="8" eb="9">
      <t>ド</t>
    </rPh>
    <phoneticPr fontId="1"/>
  </si>
  <si>
    <t>（Ａ）各経営体における佐賀さいこうモデルへのステップアップ※</t>
    <phoneticPr fontId="1"/>
  </si>
  <si>
    <t>中山間要件市町確認欄</t>
    <rPh sb="0" eb="3">
      <t>チュウサンカン</t>
    </rPh>
    <rPh sb="3" eb="5">
      <t>ヨウケン</t>
    </rPh>
    <rPh sb="5" eb="9">
      <t>シマチカクニン</t>
    </rPh>
    <rPh sb="9" eb="10">
      <t>ラン</t>
    </rPh>
    <phoneticPr fontId="1"/>
  </si>
  <si>
    <t>受益地標高（ｍ）</t>
    <rPh sb="0" eb="3">
      <t>ジュエキチ</t>
    </rPh>
    <rPh sb="3" eb="5">
      <t>ヒョウコウ</t>
    </rPh>
    <phoneticPr fontId="1"/>
  </si>
  <si>
    <t>協定農用地最低標高（ｍ）</t>
    <rPh sb="0" eb="5">
      <t>キョウテイノウヨウチ</t>
    </rPh>
    <rPh sb="5" eb="9">
      <t>サイテイヒョウコウ</t>
    </rPh>
    <phoneticPr fontId="1"/>
  </si>
  <si>
    <t xml:space="preserve">別記１の９に規定する施設・機械等を整備する場合　：　国の共済制度又は農業共済組合の保険等への加入に関する誓約書（別紙Ｆ) </t>
    <rPh sb="17" eb="19">
      <t>セイビ</t>
    </rPh>
    <rPh sb="21" eb="23">
      <t>バアイ</t>
    </rPh>
    <rPh sb="26" eb="27">
      <t>クニ</t>
    </rPh>
    <rPh sb="28" eb="30">
      <t>キョウサイ</t>
    </rPh>
    <rPh sb="30" eb="32">
      <t>セイド</t>
    </rPh>
    <rPh sb="32" eb="33">
      <t>マタ</t>
    </rPh>
    <rPh sb="34" eb="40">
      <t>ノウギョウキョウサイクミアイ</t>
    </rPh>
    <rPh sb="41" eb="43">
      <t>ホケン</t>
    </rPh>
    <rPh sb="43" eb="44">
      <t>トウ</t>
    </rPh>
    <rPh sb="46" eb="48">
      <t>カニュウ</t>
    </rPh>
    <rPh sb="49" eb="50">
      <t>カン</t>
    </rPh>
    <rPh sb="52" eb="55">
      <t>セイヤクショ</t>
    </rPh>
    <rPh sb="56" eb="58">
      <t>ベッシ</t>
    </rPh>
    <phoneticPr fontId="7"/>
  </si>
  <si>
    <t>施設等設置場所周辺図（参考様式１）</t>
    <rPh sb="0" eb="3">
      <t>シセツトウ</t>
    </rPh>
    <rPh sb="3" eb="10">
      <t>セッチバショシュウヘンズ</t>
    </rPh>
    <rPh sb="11" eb="15">
      <t>サンコウヨウシキ</t>
    </rPh>
    <phoneticPr fontId="1"/>
  </si>
  <si>
    <t>免税</t>
    <rPh sb="0" eb="2">
      <t>メンゼイ</t>
    </rPh>
    <phoneticPr fontId="1"/>
  </si>
  <si>
    <t>施設、機械等の管理運営規程（参考様式２）</t>
    <rPh sb="14" eb="18">
      <t>サンコウヨウシキ</t>
    </rPh>
    <phoneticPr fontId="1"/>
  </si>
  <si>
    <t>効率的な露地野菜集出荷対策に取り組む場合　：　集出荷システム整備計画（参考様式６）</t>
    <rPh sb="23" eb="24">
      <t>シュウ</t>
    </rPh>
    <rPh sb="24" eb="26">
      <t>シュッカ</t>
    </rPh>
    <rPh sb="30" eb="32">
      <t>セイビ</t>
    </rPh>
    <rPh sb="32" eb="34">
      <t>ケイカク</t>
    </rPh>
    <rPh sb="35" eb="39">
      <t>サンコウヨウシキ</t>
    </rPh>
    <phoneticPr fontId="3"/>
  </si>
  <si>
    <t>経営開始年月日
（新規就農者のみ）</t>
    <rPh sb="0" eb="2">
      <t>ケイエイ</t>
    </rPh>
    <rPh sb="2" eb="4">
      <t>カイシ</t>
    </rPh>
    <rPh sb="4" eb="7">
      <t>ネンガッピ</t>
    </rPh>
    <phoneticPr fontId="1"/>
  </si>
  <si>
    <t>※</t>
    <phoneticPr fontId="1"/>
  </si>
  <si>
    <t>事業区分の補助率毎に行を分けて額を記入すること。</t>
    <phoneticPr fontId="1"/>
  </si>
  <si>
    <t>※</t>
    <phoneticPr fontId="1"/>
  </si>
  <si>
    <t>「GAP等の取組」欄は、実施要領別表６から受益者が取り組むGAP等の種類を選択すること。</t>
    <rPh sb="9" eb="10">
      <t>ラン</t>
    </rPh>
    <rPh sb="21" eb="24">
      <t>ジュエキシャ</t>
    </rPh>
    <phoneticPr fontId="1"/>
  </si>
  <si>
    <t>「中山間」欄は、受益地がチャレンジ中山間かつ中山間地域等に該当する場合には、○を記入すること。</t>
    <rPh sb="1" eb="4">
      <t>チュウサンカン</t>
    </rPh>
    <rPh sb="5" eb="6">
      <t>ラン</t>
    </rPh>
    <rPh sb="8" eb="11">
      <t>ジュエキチ</t>
    </rPh>
    <rPh sb="17" eb="20">
      <t>チュウサンカン</t>
    </rPh>
    <rPh sb="22" eb="28">
      <t>チュウサンカンチイキトウ</t>
    </rPh>
    <rPh sb="29" eb="31">
      <t>ガイトウ</t>
    </rPh>
    <rPh sb="33" eb="35">
      <t>バアイ</t>
    </rPh>
    <rPh sb="40" eb="42">
      <t>キニュウ</t>
    </rPh>
    <phoneticPr fontId="1"/>
  </si>
  <si>
    <t>担保</t>
    <rPh sb="0" eb="2">
      <t>タンポ</t>
    </rPh>
    <phoneticPr fontId="1"/>
  </si>
  <si>
    <t>事業量単位</t>
    <rPh sb="0" eb="3">
      <t>ジギョウリョウ</t>
    </rPh>
    <rPh sb="3" eb="5">
      <t>タンイ</t>
    </rPh>
    <phoneticPr fontId="1"/>
  </si>
  <si>
    <t>㎡</t>
    <phoneticPr fontId="1"/>
  </si>
  <si>
    <t>台</t>
    <rPh sb="0" eb="1">
      <t>ダイ</t>
    </rPh>
    <phoneticPr fontId="1"/>
  </si>
  <si>
    <t>基</t>
    <rPh sb="0" eb="1">
      <t>キ</t>
    </rPh>
    <phoneticPr fontId="1"/>
  </si>
  <si>
    <t>式</t>
    <rPh sb="0" eb="1">
      <t>シキ</t>
    </rPh>
    <phoneticPr fontId="1"/>
  </si>
  <si>
    <t>a</t>
  </si>
  <si>
    <t>「備考」欄には仕入れに係る消費税等相当額について、これを減額した場合には「減額した金額○○○円（県費相当額）」を、同税額がない場合は「該当なし」と、同税額が明らかでない場合には｢含税額」とそれぞれ記入すること。</t>
    <phoneticPr fontId="1"/>
  </si>
  <si>
    <t>消費税法第60条第４項に定める法人等</t>
    <rPh sb="0" eb="4">
      <t>ショウヒゼイホウ</t>
    </rPh>
    <rPh sb="4" eb="5">
      <t>ダイ</t>
    </rPh>
    <rPh sb="7" eb="8">
      <t>ジョウ</t>
    </rPh>
    <rPh sb="8" eb="9">
      <t>ダイ</t>
    </rPh>
    <rPh sb="10" eb="11">
      <t>コウ</t>
    </rPh>
    <rPh sb="12" eb="13">
      <t>サダ</t>
    </rPh>
    <rPh sb="15" eb="18">
      <t>ホウジントウ</t>
    </rPh>
    <phoneticPr fontId="1"/>
  </si>
  <si>
    <t>果樹経営対策事業を活用する場合は、補助率の後ろに（果樹経）がある補助率を選択すること。</t>
    <phoneticPr fontId="1"/>
  </si>
  <si>
    <t>総事業費</t>
    <rPh sb="0" eb="4">
      <t>ソウジギョウヒ</t>
    </rPh>
    <phoneticPr fontId="1"/>
  </si>
  <si>
    <t>補助金の交付を受けて整備する物件を担保に供し、金融機関から融資を受ける場合、「担保」欄に○を記入すること。</t>
    <rPh sb="35" eb="37">
      <t>バアイ</t>
    </rPh>
    <rPh sb="46" eb="48">
      <t>キニュウ</t>
    </rPh>
    <phoneticPr fontId="1"/>
  </si>
  <si>
    <t>補助残について融資を受ける予定の場合には、「補助残融資」欄に融資名、金額、借入予定時期を記入し、金融機関への相談状況等がわかる書類を添付すること。</t>
    <rPh sb="22" eb="25">
      <t>ホジョザン</t>
    </rPh>
    <rPh sb="25" eb="27">
      <t>ユウシ</t>
    </rPh>
    <rPh sb="28" eb="29">
      <t>ラン</t>
    </rPh>
    <phoneticPr fontId="1"/>
  </si>
  <si>
    <t>補助残融資</t>
    <rPh sb="0" eb="3">
      <t>ホジョザン</t>
    </rPh>
    <rPh sb="3" eb="5">
      <t>ユウシ</t>
    </rPh>
    <phoneticPr fontId="1"/>
  </si>
  <si>
    <t>トレーニングファーム等の研修生（認定農業者又は認定新規就農者）</t>
    <rPh sb="12" eb="15">
      <t>ケンシュウセイ</t>
    </rPh>
    <phoneticPr fontId="1"/>
  </si>
  <si>
    <t>農業協同組合（リース）</t>
  </si>
  <si>
    <t>農業協同組合（プレ就農ハウス）</t>
    <rPh sb="9" eb="11">
      <t>シュウノウ</t>
    </rPh>
    <phoneticPr fontId="1"/>
  </si>
  <si>
    <t>佐賀県農業公社（リース）</t>
    <rPh sb="0" eb="7">
      <t>サガケンノウギョウコウシャ</t>
    </rPh>
    <phoneticPr fontId="1"/>
  </si>
  <si>
    <t>農業協同組合（プレ就農ハウス）</t>
    <rPh sb="9" eb="11">
      <t>シュウノウ</t>
    </rPh>
    <phoneticPr fontId="1"/>
  </si>
  <si>
    <t>概算設計書、見積書等、代行施行料計算書等、事業費の積算根拠となる資料</t>
    <rPh sb="11" eb="16">
      <t>ダイコウセコウリョウ</t>
    </rPh>
    <rPh sb="16" eb="19">
      <t>ケイサンショ</t>
    </rPh>
    <rPh sb="19" eb="20">
      <t>ナド</t>
    </rPh>
    <phoneticPr fontId="1"/>
  </si>
  <si>
    <t>種苗法に関する誓約書（別紙Ｅ）　※農業協同組合（農業者にリース方式で支援する場合、又は農作業受託者にレンタル方式で支援する場合を除く）が事業実施主体の場合、提出不要</t>
    <rPh sb="0" eb="3">
      <t>シュビョウホウ</t>
    </rPh>
    <rPh sb="4" eb="5">
      <t>カン</t>
    </rPh>
    <rPh sb="7" eb="10">
      <t>セイヤクショ</t>
    </rPh>
    <rPh sb="11" eb="13">
      <t>ベッシ</t>
    </rPh>
    <rPh sb="17" eb="23">
      <t>ノウギョウキョウドウクミアイ</t>
    </rPh>
    <rPh sb="64" eb="65">
      <t>ノゾ</t>
    </rPh>
    <rPh sb="68" eb="74">
      <t>ジギョウジッシシュタイ</t>
    </rPh>
    <rPh sb="75" eb="77">
      <t>バアイ</t>
    </rPh>
    <rPh sb="78" eb="80">
      <t>テイシュツ</t>
    </rPh>
    <rPh sb="80" eb="82">
      <t>フヨウ</t>
    </rPh>
    <phoneticPr fontId="1"/>
  </si>
  <si>
    <t>別記１の６のなお書きに該当する場合、育苗ハウスや管理室等を整備する場合等　：　機械・施設規模決定計算書</t>
    <rPh sb="0" eb="2">
      <t>ベッキ</t>
    </rPh>
    <rPh sb="8" eb="9">
      <t>ガ</t>
    </rPh>
    <rPh sb="11" eb="13">
      <t>ガイトウ</t>
    </rPh>
    <rPh sb="15" eb="17">
      <t>バアイ</t>
    </rPh>
    <rPh sb="18" eb="20">
      <t>イクビョウ</t>
    </rPh>
    <rPh sb="24" eb="27">
      <t>カンリシツ</t>
    </rPh>
    <rPh sb="27" eb="28">
      <t>ナド</t>
    </rPh>
    <rPh sb="29" eb="31">
      <t>セイビ</t>
    </rPh>
    <rPh sb="33" eb="35">
      <t>バアイ</t>
    </rPh>
    <rPh sb="35" eb="36">
      <t>ナド</t>
    </rPh>
    <phoneticPr fontId="1"/>
  </si>
  <si>
    <t>中古ハウスリノベーション対策に取り組む場合　：　中古園芸用ハウス等の経過年数がわかる資料（又は耐用年数が経過していることがわかる資料）、事業実施後７年以上利用可能であることが確認できる資料、</t>
    <rPh sb="0" eb="2">
      <t>チュウコ</t>
    </rPh>
    <rPh sb="12" eb="14">
      <t>タイサク</t>
    </rPh>
    <rPh sb="24" eb="26">
      <t>チュウコ</t>
    </rPh>
    <rPh sb="26" eb="29">
      <t>エンゲイヨウ</t>
    </rPh>
    <rPh sb="32" eb="33">
      <t>ナド</t>
    </rPh>
    <rPh sb="34" eb="38">
      <t>ケイカネンスウ</t>
    </rPh>
    <rPh sb="45" eb="46">
      <t>マタ</t>
    </rPh>
    <rPh sb="47" eb="51">
      <t>タイヨウネンスウ</t>
    </rPh>
    <rPh sb="52" eb="54">
      <t>ケイカ</t>
    </rPh>
    <rPh sb="64" eb="66">
      <t>シリョウ</t>
    </rPh>
    <phoneticPr fontId="1"/>
  </si>
  <si>
    <t>　　　　　　　　　　　　　　　　　　　　　　　　中古園芸用ハウス等の持ち主と事業実施主体の受益者全てが３親等内の親族ではない旨の誓約書</t>
    <rPh sb="24" eb="26">
      <t>チュウコ</t>
    </rPh>
    <rPh sb="26" eb="29">
      <t>エンゲイヨウ</t>
    </rPh>
    <rPh sb="32" eb="33">
      <t>ナド</t>
    </rPh>
    <rPh sb="34" eb="35">
      <t>モ</t>
    </rPh>
    <rPh sb="36" eb="37">
      <t>ヌシ</t>
    </rPh>
    <rPh sb="38" eb="40">
      <t>ジギョウ</t>
    </rPh>
    <rPh sb="40" eb="42">
      <t>ジッシ</t>
    </rPh>
    <rPh sb="42" eb="44">
      <t>シュタイ</t>
    </rPh>
    <rPh sb="45" eb="48">
      <t>ジュエキシャ</t>
    </rPh>
    <rPh sb="48" eb="49">
      <t>スベ</t>
    </rPh>
    <rPh sb="52" eb="54">
      <t>シントウ</t>
    </rPh>
    <rPh sb="54" eb="55">
      <t>ナイ</t>
    </rPh>
    <rPh sb="56" eb="58">
      <t>シンゾク</t>
    </rPh>
    <rPh sb="62" eb="63">
      <t>ムネ</t>
    </rPh>
    <rPh sb="64" eb="67">
      <t>セイヤクショ</t>
    </rPh>
    <phoneticPr fontId="1"/>
  </si>
  <si>
    <t>選択していない成果目標にかかる記入欄は削除して提出してください。</t>
    <rPh sb="0" eb="2">
      <t>センタク</t>
    </rPh>
    <phoneticPr fontId="1"/>
  </si>
  <si>
    <t>達成率</t>
    <rPh sb="0" eb="3">
      <t>タッセイリツ</t>
    </rPh>
    <phoneticPr fontId="1"/>
  </si>
  <si>
    <t>上記以外の園芸品目</t>
    <phoneticPr fontId="1"/>
  </si>
  <si>
    <t>受益品目</t>
    <rPh sb="0" eb="4">
      <t>ジュエキヒンモク</t>
    </rPh>
    <phoneticPr fontId="1"/>
  </si>
  <si>
    <t>３年目（目標年度）</t>
    <rPh sb="1" eb="3">
      <t>ネンメ</t>
    </rPh>
    <rPh sb="4" eb="6">
      <t>モクヒョウ</t>
    </rPh>
    <rPh sb="6" eb="8">
      <t>ネンド</t>
    </rPh>
    <phoneticPr fontId="1"/>
  </si>
  <si>
    <t>２年目</t>
    <rPh sb="1" eb="3">
      <t>ネンメ</t>
    </rPh>
    <phoneticPr fontId="1"/>
  </si>
  <si>
    <t>事業実施年度</t>
    <rPh sb="0" eb="6">
      <t>ジギョウジッシネンド</t>
    </rPh>
    <phoneticPr fontId="1"/>
  </si>
  <si>
    <t>作付面積（㎡）</t>
    <rPh sb="0" eb="4">
      <t>サクツケメンセキ</t>
    </rPh>
    <phoneticPr fontId="1"/>
  </si>
  <si>
    <t>【実績】（実施状況報告書兼事業評価報告書、改善状況報告書に添付の際に記入）</t>
    <rPh sb="1" eb="3">
      <t>ジッセキ</t>
    </rPh>
    <rPh sb="5" eb="12">
      <t>ジッシジョウキョウホウコクショ</t>
    </rPh>
    <rPh sb="12" eb="13">
      <t>ケン</t>
    </rPh>
    <rPh sb="13" eb="20">
      <t>ジギョウヒョウカホウコクショ</t>
    </rPh>
    <rPh sb="21" eb="28">
      <t>カイゼンジョウキョウホウコクショ</t>
    </rPh>
    <rPh sb="29" eb="31">
      <t>テンプ</t>
    </rPh>
    <rPh sb="32" eb="33">
      <t>サイ</t>
    </rPh>
    <rPh sb="34" eb="36">
      <t>キニュウ</t>
    </rPh>
    <phoneticPr fontId="1"/>
  </si>
  <si>
    <t>園芸品目にかかる作付面積がわかる資料（青色申告決算書の写し等）を添付すること。</t>
    <rPh sb="0" eb="4">
      <t>エンゲイヒンモク</t>
    </rPh>
    <rPh sb="8" eb="12">
      <t>サクツケメンセキ</t>
    </rPh>
    <rPh sb="16" eb="18">
      <t>シリョウ</t>
    </rPh>
    <rPh sb="19" eb="26">
      <t>アオイロシンコクケッサンショ</t>
    </rPh>
    <rPh sb="27" eb="28">
      <t>ウツ</t>
    </rPh>
    <rPh sb="29" eb="30">
      <t>ナド</t>
    </rPh>
    <rPh sb="32" eb="34">
      <t>テンプ</t>
    </rPh>
    <phoneticPr fontId="3"/>
  </si>
  <si>
    <t>※</t>
  </si>
  <si>
    <t>成果目標の
根拠・検証方法</t>
    <rPh sb="0" eb="4">
      <t>セイカモクヒョウ</t>
    </rPh>
    <rPh sb="6" eb="8">
      <t>コンキョ</t>
    </rPh>
    <rPh sb="9" eb="13">
      <t>ケンショウホウホウ</t>
    </rPh>
    <phoneticPr fontId="1"/>
  </si>
  <si>
    <t>目標</t>
    <rPh sb="0" eb="2">
      <t>モクヒョウ</t>
    </rPh>
    <phoneticPr fontId="1"/>
  </si>
  <si>
    <t>現状</t>
    <rPh sb="0" eb="2">
      <t>ゲンジョウ</t>
    </rPh>
    <phoneticPr fontId="1"/>
  </si>
  <si>
    <t>【現状値・目標値】</t>
    <rPh sb="1" eb="4">
      <t>ゲンジョウチ</t>
    </rPh>
    <rPh sb="5" eb="8">
      <t>モクヒョウチ</t>
    </rPh>
    <phoneticPr fontId="1"/>
  </si>
  <si>
    <t>（Ｂ）各経営体における作付面積の拡大（1.5倍以上）</t>
    <phoneticPr fontId="1"/>
  </si>
  <si>
    <t>上記以外の園芸品目</t>
    <rPh sb="0" eb="4">
      <t>ジョウキイガイ</t>
    </rPh>
    <rPh sb="5" eb="9">
      <t>エンゲイヒンモク</t>
    </rPh>
    <phoneticPr fontId="1"/>
  </si>
  <si>
    <t>販売額（円）</t>
    <rPh sb="0" eb="3">
      <t>ハンバイガク</t>
    </rPh>
    <rPh sb="4" eb="5">
      <t>エン</t>
    </rPh>
    <phoneticPr fontId="1"/>
  </si>
  <si>
    <t>３年目（目標年度）</t>
    <rPh sb="1" eb="3">
      <t>ネンメ</t>
    </rPh>
    <rPh sb="4" eb="8">
      <t>モクヒョウネンド</t>
    </rPh>
    <phoneticPr fontId="1"/>
  </si>
  <si>
    <t>園芸品目にかかる販売額、作付面積がわかる資料（青色申告決算書の写し等）を添付すること。</t>
    <rPh sb="0" eb="4">
      <t>エンゲイヒンモク</t>
    </rPh>
    <rPh sb="8" eb="11">
      <t>ハンバイガク</t>
    </rPh>
    <rPh sb="12" eb="16">
      <t>サクツケメンセキ</t>
    </rPh>
    <rPh sb="20" eb="22">
      <t>シリョウ</t>
    </rPh>
    <rPh sb="23" eb="30">
      <t>アオイロシンコクケッサンショ</t>
    </rPh>
    <rPh sb="31" eb="32">
      <t>ウツ</t>
    </rPh>
    <rPh sb="33" eb="34">
      <t>ナド</t>
    </rPh>
    <rPh sb="36" eb="38">
      <t>テンプ</t>
    </rPh>
    <phoneticPr fontId="3"/>
  </si>
  <si>
    <t>受益品目の作付面積の1.2倍以上の増加を要因として販売額１億円以上が達成されること。</t>
    <rPh sb="0" eb="2">
      <t>ジュエキ</t>
    </rPh>
    <rPh sb="2" eb="4">
      <t>ヒンモク</t>
    </rPh>
    <rPh sb="5" eb="9">
      <t>サクツケメンセキ</t>
    </rPh>
    <rPh sb="13" eb="16">
      <t>バイイジョウ</t>
    </rPh>
    <rPh sb="17" eb="19">
      <t>ゾウカ</t>
    </rPh>
    <rPh sb="20" eb="22">
      <t>ヨウイン</t>
    </rPh>
    <rPh sb="25" eb="28">
      <t>ハンハ</t>
    </rPh>
    <rPh sb="29" eb="31">
      <t>オクエン</t>
    </rPh>
    <rPh sb="31" eb="33">
      <t>イジョウ</t>
    </rPh>
    <rPh sb="34" eb="36">
      <t>タッセイ</t>
    </rPh>
    <phoneticPr fontId="1"/>
  </si>
  <si>
    <t>経営モデル</t>
    <rPh sb="0" eb="2">
      <t>ケイエイ</t>
    </rPh>
    <phoneticPr fontId="1"/>
  </si>
  <si>
    <t>目標値</t>
    <rPh sb="0" eb="3">
      <t>モクヒョウチ</t>
    </rPh>
    <phoneticPr fontId="1"/>
  </si>
  <si>
    <t>現状値</t>
    <rPh sb="0" eb="3">
      <t>ゲンジョウチ</t>
    </rPh>
    <phoneticPr fontId="1"/>
  </si>
  <si>
    <t>【目標値】</t>
    <rPh sb="1" eb="4">
      <t>モクヒョウチ</t>
    </rPh>
    <phoneticPr fontId="1"/>
  </si>
  <si>
    <t>直近３か年平均</t>
    <rPh sb="0" eb="2">
      <t>チョッキン</t>
    </rPh>
    <rPh sb="4" eb="5">
      <t>ネン</t>
    </rPh>
    <rPh sb="5" eb="7">
      <t>ヘイキン</t>
    </rPh>
    <phoneticPr fontId="1"/>
  </si>
  <si>
    <t>令和　年（３年前）</t>
    <rPh sb="0" eb="2">
      <t>レイワ</t>
    </rPh>
    <rPh sb="3" eb="4">
      <t>トシ</t>
    </rPh>
    <rPh sb="6" eb="8">
      <t>ネンマエ</t>
    </rPh>
    <phoneticPr fontId="1"/>
  </si>
  <si>
    <t>令和　年（２年前）</t>
    <rPh sb="0" eb="2">
      <t>レイワ</t>
    </rPh>
    <rPh sb="3" eb="4">
      <t>トシ</t>
    </rPh>
    <rPh sb="6" eb="8">
      <t>ネンマエ</t>
    </rPh>
    <phoneticPr fontId="1"/>
  </si>
  <si>
    <t>令和　年（直近年）</t>
    <rPh sb="0" eb="2">
      <t>レイワ</t>
    </rPh>
    <rPh sb="3" eb="4">
      <t>ネン</t>
    </rPh>
    <rPh sb="5" eb="8">
      <t>チョッキンネン</t>
    </rPh>
    <phoneticPr fontId="1"/>
  </si>
  <si>
    <t>【現状値】</t>
    <rPh sb="1" eb="4">
      <t>ゲンジョウチ</t>
    </rPh>
    <phoneticPr fontId="1"/>
  </si>
  <si>
    <t>（Ａ）各経営体における佐賀さいこうモデルへのステップアップ</t>
    <phoneticPr fontId="1"/>
  </si>
  <si>
    <t>品目</t>
    <rPh sb="0" eb="2">
      <t>ヒンモク</t>
    </rPh>
    <phoneticPr fontId="1"/>
  </si>
  <si>
    <t>受益者名</t>
    <rPh sb="0" eb="2">
      <t>ジュエキ</t>
    </rPh>
    <rPh sb="3" eb="4">
      <t>メイ</t>
    </rPh>
    <phoneticPr fontId="1"/>
  </si>
  <si>
    <t>ステップアップ計画書（ステップアップ実施状況報告書兼事業評価報告書）</t>
    <rPh sb="7" eb="10">
      <t>ケイカクショ</t>
    </rPh>
    <rPh sb="18" eb="25">
      <t>ジッシジョウキョウホウコクショ</t>
    </rPh>
    <rPh sb="25" eb="26">
      <t>ケン</t>
    </rPh>
    <rPh sb="26" eb="33">
      <t>ジギョウヒョウカホウコクショ</t>
    </rPh>
    <phoneticPr fontId="1"/>
  </si>
  <si>
    <t>別紙Ｃ</t>
    <rPh sb="0" eb="2">
      <t>ベッシ</t>
    </rPh>
    <phoneticPr fontId="1"/>
  </si>
  <si>
    <t>　県では、行政事務全般から暴力団等を排除するため、申請者に暴力団等でない旨の誓約をお願いしています。なお、内容確認のために佐賀県警察本部へ照会を行う場合があります。
　この様式に記載された個人情報は、さが園芸888整備支援事業に関する事務の目的を達成するため及び誓約事項の確認のために使用します。</t>
    <phoneticPr fontId="1"/>
  </si>
  <si>
    <t>ことができる場合は、この限りでない。</t>
  </si>
  <si>
    <t>連絡先を確認することができる書面を添付すること。ただし、他の方法により申請の確認を行う</t>
  </si>
  <si>
    <t>申請者が法人の場合にあっては、担当部署の責任者 及び担当者の所属部署、役職、氏名及び</t>
    <phoneticPr fontId="1"/>
  </si>
  <si>
    <t>　　２　</t>
    <phoneticPr fontId="1"/>
  </si>
  <si>
    <t>自署を付記し、法人代表者の氏名を記名とすることができる。</t>
    <phoneticPr fontId="1"/>
  </si>
  <si>
    <t>氏名欄は、本人が自署すること。ただし、申請者が法人の場合は、本申請に係る責任者の氏名の</t>
    <phoneticPr fontId="1"/>
  </si>
  <si>
    <t>注　１　</t>
    <phoneticPr fontId="1"/>
  </si>
  <si>
    <t>　　　　　　　</t>
  </si>
  <si>
    <t>（昭和・平成）　　年　　月　　日</t>
    <phoneticPr fontId="1"/>
  </si>
  <si>
    <t>生年月日</t>
    <rPh sb="0" eb="4">
      <t>セイネンガッピ</t>
    </rPh>
    <phoneticPr fontId="1"/>
  </si>
  <si>
    <t>　　　　　　　生年月日　（昭和・平成）　　年　　月　　日</t>
    <phoneticPr fontId="1"/>
  </si>
  <si>
    <t>氏名</t>
    <rPh sb="0" eb="2">
      <t>シメイ</t>
    </rPh>
    <phoneticPr fontId="1"/>
  </si>
  <si>
    <t xml:space="preserve">(ふりがな) </t>
    <phoneticPr fontId="1"/>
  </si>
  <si>
    <t>代表者職名</t>
    <phoneticPr fontId="1"/>
  </si>
  <si>
    <t>団体名</t>
    <phoneticPr fontId="1"/>
  </si>
  <si>
    <t>〔団体名、代表者の氏名及び代表者の生年月日 〕</t>
    <phoneticPr fontId="1"/>
  </si>
  <si>
    <t>住所</t>
    <phoneticPr fontId="1"/>
  </si>
  <si>
    <t>〔代表者の住所又は事務所所在地 〕</t>
    <phoneticPr fontId="1"/>
  </si>
  <si>
    <t>　佐賀県知事　様</t>
    <phoneticPr fontId="1"/>
  </si>
  <si>
    <t>○○　　年　　月　　日　　　</t>
    <phoneticPr fontId="1"/>
  </si>
  <si>
    <t>　又は個人ではありません。</t>
    <phoneticPr fontId="1"/>
  </si>
  <si>
    <t>２　１の（２）から（７）までに掲げる者が、その経営に実質的に関与している法人その他の団体</t>
    <phoneticPr fontId="1"/>
  </si>
  <si>
    <t>（７）暴力団又は暴力団員であることを知りながらこれらを利用している者</t>
  </si>
  <si>
    <t>（６）暴力団又は暴力団員と社会的に非難されるべき関係を有している者</t>
  </si>
  <si>
    <t>　　暴力団の維持運営に協力し、又は関与している者</t>
    <phoneticPr fontId="1"/>
  </si>
  <si>
    <t>（５）暴力団又は暴力団員に対して資金等を提供し、又は便宜を供与する等、直接的又は積極的に</t>
    <phoneticPr fontId="1"/>
  </si>
  <si>
    <t>　　暴力団又は暴力団員を利用している者</t>
    <phoneticPr fontId="1"/>
  </si>
  <si>
    <t>（４）自己、自社若しくは第三者の不正な利益を図る目的又は第三者に損害を与える目的をもって</t>
    <phoneticPr fontId="1"/>
  </si>
  <si>
    <t>（３）暴力団員でなくなった日から５年を経過しない者</t>
  </si>
  <si>
    <t>　　員をいう。以下同じ。）</t>
    <phoneticPr fontId="1"/>
  </si>
  <si>
    <t>（２）暴力団員（暴力団員による不当な行為の防止等に関する法律第２条第６号に規定する暴力団</t>
    <phoneticPr fontId="1"/>
  </si>
  <si>
    <t>　　第２号に規定する暴力団をいう。以下同じ。）</t>
    <phoneticPr fontId="1"/>
  </si>
  <si>
    <t>（１）暴力団（暴力団員による不当な行為の防止等に関する法律（平成３年法律第７７号）第２条</t>
    <phoneticPr fontId="1"/>
  </si>
  <si>
    <t>１　自己または団体の構成員が、次のいずれにも該当する者ではありません。</t>
  </si>
  <si>
    <t>記</t>
  </si>
  <si>
    <t>に同意します。</t>
    <phoneticPr fontId="1"/>
  </si>
  <si>
    <t>　また、照会で確認された情報は、今後、私が県と行う他の契約等における身分確認に利用すること</t>
    <phoneticPr fontId="1"/>
  </si>
  <si>
    <t>　なお、県が必要な場合には、佐賀県警察本部に照会することについて承諾します。</t>
    <phoneticPr fontId="1"/>
  </si>
  <si>
    <t>　私は、下記の事項について誓約します。</t>
    <phoneticPr fontId="1"/>
  </si>
  <si>
    <t>誓　　　　約　　　　書</t>
  </si>
  <si>
    <t>（別紙Ｄ）</t>
  </si>
  <si>
    <t xml:space="preserve">    自署を付記し、法人代表者の氏名を記名とすることができる。</t>
    <phoneticPr fontId="1"/>
  </si>
  <si>
    <t>※）氏名欄は、本人が自署すること。ただし、申請者が法人の場合は、本申請に係る責任者の氏名の</t>
    <phoneticPr fontId="1"/>
  </si>
  <si>
    <t>受益農家氏名(※)</t>
    <phoneticPr fontId="1"/>
  </si>
  <si>
    <t>事業実施主体名</t>
    <phoneticPr fontId="1"/>
  </si>
  <si>
    <t>　　　　　・無断利用によって育成者が被った損害の賠償</t>
  </si>
  <si>
    <t>　　　　　・当該品種の生産・販売の差し止め（樹木の伐採、果実の処分など）</t>
    <phoneticPr fontId="1"/>
  </si>
  <si>
    <t>　　　　　・10年以下の懲役または、1,000万円以下の罰金（法人は３億円）</t>
  </si>
  <si>
    <t>　　（参考）種苗法違反の罰則</t>
  </si>
  <si>
    <t>□種苗法違反を犯した場合の罰則を理解しています。</t>
    <phoneticPr fontId="1"/>
  </si>
  <si>
    <t>□種苗法や県育成品種の許諾方針に違反すると思われる行為を発見した場合は県に通報します。</t>
    <phoneticPr fontId="1"/>
  </si>
  <si>
    <t>　苗や果樹のせん定枝は適切に処分（焼却・粉砕）します。</t>
    <phoneticPr fontId="1"/>
  </si>
  <si>
    <t>□第三者による苗や穂木の盗難を防止するため、圃場を厳重に管理するとともに、収穫が終了した</t>
    <phoneticPr fontId="1"/>
  </si>
  <si>
    <t>や栽培をしません。</t>
    <phoneticPr fontId="1"/>
  </si>
  <si>
    <t>□県内で生産が認められていない他県の登録品種については、育成者権者に無断で苗や穂木の譲受</t>
    <phoneticPr fontId="1"/>
  </si>
  <si>
    <t>□生産地域が県内に制限されている品種については、県外で生産しません。</t>
    <phoneticPr fontId="1"/>
  </si>
  <si>
    <t>□佐賀県登録品種について、育成者権者に無断で第三者に譲渡しません。</t>
    <phoneticPr fontId="1"/>
  </si>
  <si>
    <t>□無断で増殖した苗や穂木を第三者から譲受しません</t>
    <phoneticPr fontId="1"/>
  </si>
  <si>
    <t>□無断で増殖した苗や穂木を第三者に譲渡しません。</t>
    <phoneticPr fontId="1"/>
  </si>
  <si>
    <t>□育成者権者に無断で苗の増殖や高接をしません。</t>
    <phoneticPr fontId="1"/>
  </si>
  <si>
    <t>□他人の畑から苗や穂木を無断で採取しません。</t>
    <phoneticPr fontId="1"/>
  </si>
  <si>
    <t>　私は、下記の事項を確認し、遵守することを誓約します。</t>
  </si>
  <si>
    <t>種苗法に関する誓約書</t>
  </si>
  <si>
    <t>（市町長経由）</t>
  </si>
  <si>
    <t>佐賀県知事　　　　　　様</t>
  </si>
  <si>
    <t>（別紙Ｅ）</t>
  </si>
  <si>
    <t>　　　とする）とする。</t>
    <phoneticPr fontId="1"/>
  </si>
  <si>
    <t>　　　る）、機械においては農業共済組合の農機具共済等（盗難保険及び天災等に対する補償を必須</t>
    <phoneticPr fontId="1"/>
  </si>
  <si>
    <t>※２）施設においては国の共済制度又は農業共済組合の建物共済等（天災等に対する補償を必須とす</t>
    <phoneticPr fontId="1"/>
  </si>
  <si>
    <t>　　　の自署を付記し、法人代表者の氏名を記名とすることができる。</t>
    <phoneticPr fontId="1"/>
  </si>
  <si>
    <t>※１）氏名欄は、本人が自署すること。ただし、申請者が法人の場合は、本申請に係る責任者の氏名</t>
    <phoneticPr fontId="1"/>
  </si>
  <si>
    <t>（１）保険等名</t>
  </si>
  <si>
    <t>２　加入を予定している保険等の概要</t>
  </si>
  <si>
    <t>（３）施設・機械の所在地</t>
  </si>
  <si>
    <t>（２）施設・機械の名称、構造及び規格、規模等</t>
  </si>
  <si>
    <t>さが園芸888整備支援事業</t>
    <phoneticPr fontId="1"/>
  </si>
  <si>
    <t>令和○年度</t>
    <rPh sb="0" eb="2">
      <t>レイワ</t>
    </rPh>
    <rPh sb="3" eb="5">
      <t>ネンド</t>
    </rPh>
    <phoneticPr fontId="1"/>
  </si>
  <si>
    <t>（１）補助事業名及び実施年度</t>
    <phoneticPr fontId="1"/>
  </si>
  <si>
    <t>１　施設・機械の概要</t>
  </si>
  <si>
    <t>　私は、施設・機械の引き渡し又は納品後速やかに、保険等（※２）に加入することを誓約します。</t>
  </si>
  <si>
    <t>国の共済制度又は民間の保険等への加入に関する誓約書</t>
  </si>
  <si>
    <t>代表者職名・氏名（※１）</t>
  </si>
  <si>
    <t>事業実施主体名</t>
  </si>
  <si>
    <t>住　　所</t>
  </si>
  <si>
    <t>（別紙Ｆ）</t>
  </si>
  <si>
    <t>別紙C（成果目標が（A）又は（B）の場合</t>
    <rPh sb="0" eb="2">
      <t>ベッシ</t>
    </rPh>
    <rPh sb="4" eb="8">
      <t>セイカモクヒョウ</t>
    </rPh>
    <rPh sb="12" eb="13">
      <t>マタ</t>
    </rPh>
    <rPh sb="18" eb="20">
      <t>バアイ</t>
    </rPh>
    <phoneticPr fontId="1"/>
  </si>
  <si>
    <t>業者に事業費の支払いを行った期日が確認できる通帳の写し等（初回の実施状況報告の場合のみ）</t>
    <rPh sb="0" eb="2">
      <t>ギョウシャ</t>
    </rPh>
    <rPh sb="3" eb="6">
      <t>ジギョウヒ</t>
    </rPh>
    <rPh sb="7" eb="9">
      <t>シハラ</t>
    </rPh>
    <rPh sb="11" eb="12">
      <t>オコナ</t>
    </rPh>
    <rPh sb="14" eb="16">
      <t>キジツ</t>
    </rPh>
    <rPh sb="17" eb="19">
      <t>カクニン</t>
    </rPh>
    <rPh sb="22" eb="24">
      <t>ツウチョウ</t>
    </rPh>
    <rPh sb="25" eb="26">
      <t>ウツ</t>
    </rPh>
    <rPh sb="27" eb="28">
      <t>トウ</t>
    </rPh>
    <rPh sb="29" eb="31">
      <t>ショカイ</t>
    </rPh>
    <rPh sb="32" eb="34">
      <t>ジッシ</t>
    </rPh>
    <rPh sb="34" eb="36">
      <t>ジョウキョウ</t>
    </rPh>
    <rPh sb="36" eb="38">
      <t>ホウコク</t>
    </rPh>
    <rPh sb="39" eb="41">
      <t>バアイ</t>
    </rPh>
    <phoneticPr fontId="7"/>
  </si>
  <si>
    <t>４　その他（添付資料）</t>
    <rPh sb="4" eb="5">
      <t>タ</t>
    </rPh>
    <rPh sb="6" eb="8">
      <t>テンプ</t>
    </rPh>
    <rPh sb="8" eb="10">
      <t>シリョウ</t>
    </rPh>
    <phoneticPr fontId="7"/>
  </si>
  <si>
    <t>２．事業実施後の状況及び事業の効果等が達成されていない場合にのみ記載すること。</t>
    <rPh sb="2" eb="4">
      <t>ジギョウ</t>
    </rPh>
    <rPh sb="4" eb="6">
      <t>ジッシ</t>
    </rPh>
    <rPh sb="6" eb="7">
      <t>ゴ</t>
    </rPh>
    <rPh sb="8" eb="10">
      <t>ジョウキョウ</t>
    </rPh>
    <rPh sb="10" eb="11">
      <t>オヨ</t>
    </rPh>
    <rPh sb="12" eb="14">
      <t>ジギョウ</t>
    </rPh>
    <rPh sb="15" eb="17">
      <t>コウカ</t>
    </rPh>
    <rPh sb="17" eb="18">
      <t>トウ</t>
    </rPh>
    <rPh sb="19" eb="21">
      <t>タッセイ</t>
    </rPh>
    <rPh sb="27" eb="29">
      <t>バアイ</t>
    </rPh>
    <rPh sb="32" eb="34">
      <t>キサイ</t>
    </rPh>
    <phoneticPr fontId="7"/>
  </si>
  <si>
    <t>注1）</t>
    <rPh sb="0" eb="1">
      <t>チュウ</t>
    </rPh>
    <phoneticPr fontId="7"/>
  </si>
  <si>
    <t>改善方策等</t>
    <rPh sb="0" eb="2">
      <t>カイゼン</t>
    </rPh>
    <rPh sb="2" eb="4">
      <t>ホウサク</t>
    </rPh>
    <rPh sb="4" eb="5">
      <t>トウ</t>
    </rPh>
    <phoneticPr fontId="7"/>
  </si>
  <si>
    <t>取組時期</t>
    <rPh sb="0" eb="2">
      <t>トリクミ</t>
    </rPh>
    <rPh sb="2" eb="4">
      <t>ジキ</t>
    </rPh>
    <phoneticPr fontId="7"/>
  </si>
  <si>
    <t>具体的内容</t>
    <rPh sb="0" eb="3">
      <t>グタイテキ</t>
    </rPh>
    <rPh sb="3" eb="5">
      <t>ナイヨウ</t>
    </rPh>
    <phoneticPr fontId="7"/>
  </si>
  <si>
    <t>取組項目</t>
    <rPh sb="0" eb="2">
      <t>トリクミ</t>
    </rPh>
    <rPh sb="2" eb="4">
      <t>コウモク</t>
    </rPh>
    <phoneticPr fontId="7"/>
  </si>
  <si>
    <t>３　目標達成に向けた事業実施主体での取組内容等</t>
    <rPh sb="2" eb="4">
      <t>モクヒョウ</t>
    </rPh>
    <rPh sb="4" eb="6">
      <t>タッセイ</t>
    </rPh>
    <rPh sb="7" eb="8">
      <t>ム</t>
    </rPh>
    <rPh sb="10" eb="12">
      <t>ジギョウ</t>
    </rPh>
    <rPh sb="12" eb="14">
      <t>ジッシ</t>
    </rPh>
    <rPh sb="14" eb="16">
      <t>シュタイ</t>
    </rPh>
    <rPh sb="15" eb="16">
      <t>セシュ</t>
    </rPh>
    <rPh sb="18" eb="20">
      <t>トリクミ</t>
    </rPh>
    <rPh sb="20" eb="22">
      <t>ナイヨウ</t>
    </rPh>
    <rPh sb="22" eb="23">
      <t>トウ</t>
    </rPh>
    <phoneticPr fontId="7"/>
  </si>
  <si>
    <t>成果目標が複数ある場合は、適宜行を追加してください。</t>
    <rPh sb="0" eb="4">
      <t>セイカモクヒョウ</t>
    </rPh>
    <rPh sb="5" eb="7">
      <t>フクスウ</t>
    </rPh>
    <rPh sb="9" eb="11">
      <t>バアイ</t>
    </rPh>
    <rPh sb="13" eb="15">
      <t>テキギ</t>
    </rPh>
    <rPh sb="15" eb="16">
      <t>ギョウ</t>
    </rPh>
    <rPh sb="17" eb="19">
      <t>ツイカ</t>
    </rPh>
    <phoneticPr fontId="7"/>
  </si>
  <si>
    <t>注7）</t>
    <rPh sb="0" eb="1">
      <t>チュウ</t>
    </rPh>
    <phoneticPr fontId="7"/>
  </si>
  <si>
    <t>「保険等の加入」について、補助事業で導入した施設・機械が保険等に加入済みの場合は○を付けること（ただし、別記１の９に規定する施設・機械等に限る）。</t>
    <rPh sb="1" eb="3">
      <t>ホケン</t>
    </rPh>
    <rPh sb="3" eb="4">
      <t>トウ</t>
    </rPh>
    <rPh sb="5" eb="7">
      <t>カニュウ</t>
    </rPh>
    <rPh sb="13" eb="15">
      <t>ホジョ</t>
    </rPh>
    <rPh sb="15" eb="17">
      <t>ジギョウ</t>
    </rPh>
    <rPh sb="18" eb="20">
      <t>ドウニュウ</t>
    </rPh>
    <rPh sb="22" eb="24">
      <t>シセツ</t>
    </rPh>
    <rPh sb="25" eb="27">
      <t>キカイ</t>
    </rPh>
    <rPh sb="28" eb="30">
      <t>ホケン</t>
    </rPh>
    <rPh sb="30" eb="31">
      <t>トウ</t>
    </rPh>
    <rPh sb="32" eb="34">
      <t>カニュウ</t>
    </rPh>
    <rPh sb="34" eb="35">
      <t>ズ</t>
    </rPh>
    <rPh sb="37" eb="39">
      <t>バアイ</t>
    </rPh>
    <rPh sb="42" eb="43">
      <t>ツ</t>
    </rPh>
    <rPh sb="67" eb="68">
      <t>トウ</t>
    </rPh>
    <rPh sb="69" eb="70">
      <t>カギ</t>
    </rPh>
    <phoneticPr fontId="7"/>
  </si>
  <si>
    <t>注6）</t>
    <rPh sb="0" eb="1">
      <t>チュウ</t>
    </rPh>
    <phoneticPr fontId="7"/>
  </si>
  <si>
    <t>「園芸産地888計画」について、事業実施前に既に位置づけられている場合及び策定済の場合は○を、実施年度中に位置付けられている場合及び策定・見直した場合は策定・見直し時期を記載すること。</t>
    <rPh sb="1" eb="3">
      <t>エンゲイ</t>
    </rPh>
    <rPh sb="3" eb="5">
      <t>サンチ</t>
    </rPh>
    <rPh sb="8" eb="10">
      <t>ケイカク</t>
    </rPh>
    <rPh sb="16" eb="18">
      <t>ジギョウ</t>
    </rPh>
    <rPh sb="18" eb="20">
      <t>ジッシ</t>
    </rPh>
    <rPh sb="20" eb="21">
      <t>マエ</t>
    </rPh>
    <rPh sb="22" eb="23">
      <t>スデ</t>
    </rPh>
    <rPh sb="24" eb="26">
      <t>イチ</t>
    </rPh>
    <rPh sb="33" eb="35">
      <t>バアイ</t>
    </rPh>
    <rPh sb="35" eb="36">
      <t>オヨ</t>
    </rPh>
    <rPh sb="37" eb="39">
      <t>サクテイ</t>
    </rPh>
    <rPh sb="39" eb="40">
      <t>スミ</t>
    </rPh>
    <rPh sb="41" eb="43">
      <t>バアイ</t>
    </rPh>
    <rPh sb="47" eb="49">
      <t>ジッシ</t>
    </rPh>
    <rPh sb="49" eb="51">
      <t>ネンド</t>
    </rPh>
    <rPh sb="51" eb="52">
      <t>チュウ</t>
    </rPh>
    <rPh sb="53" eb="56">
      <t>イチヅ</t>
    </rPh>
    <rPh sb="62" eb="64">
      <t>バアイ</t>
    </rPh>
    <rPh sb="64" eb="65">
      <t>オヨ</t>
    </rPh>
    <rPh sb="66" eb="68">
      <t>サクテイ</t>
    </rPh>
    <rPh sb="69" eb="71">
      <t>ミナオ</t>
    </rPh>
    <rPh sb="73" eb="75">
      <t>バアイ</t>
    </rPh>
    <rPh sb="76" eb="78">
      <t>サクテイ</t>
    </rPh>
    <rPh sb="79" eb="81">
      <t>ミナオ</t>
    </rPh>
    <rPh sb="82" eb="84">
      <t>ジキ</t>
    </rPh>
    <rPh sb="85" eb="87">
      <t>キサイ</t>
    </rPh>
    <phoneticPr fontId="7"/>
  </si>
  <si>
    <t>注5）</t>
    <rPh sb="0" eb="1">
      <t>チュウ</t>
    </rPh>
    <phoneticPr fontId="7"/>
  </si>
  <si>
    <t>「企業参入」について、該当する事業実施主体で受け入れている場合は「受入」欄に○を付け、開始時期を合わせて記載すること。</t>
    <rPh sb="1" eb="3">
      <t>キギョウ</t>
    </rPh>
    <rPh sb="3" eb="5">
      <t>サンニュウ</t>
    </rPh>
    <rPh sb="11" eb="13">
      <t>ガイトウ</t>
    </rPh>
    <rPh sb="15" eb="17">
      <t>ジギョウ</t>
    </rPh>
    <rPh sb="17" eb="19">
      <t>ジッシ</t>
    </rPh>
    <rPh sb="19" eb="21">
      <t>シュタイ</t>
    </rPh>
    <rPh sb="22" eb="23">
      <t>ウ</t>
    </rPh>
    <rPh sb="24" eb="25">
      <t>イ</t>
    </rPh>
    <rPh sb="29" eb="31">
      <t>バアイ</t>
    </rPh>
    <rPh sb="33" eb="35">
      <t>ウケイレ</t>
    </rPh>
    <rPh sb="36" eb="37">
      <t>ラン</t>
    </rPh>
    <rPh sb="40" eb="41">
      <t>ツ</t>
    </rPh>
    <rPh sb="43" eb="45">
      <t>カイシ</t>
    </rPh>
    <rPh sb="45" eb="47">
      <t>ジキ</t>
    </rPh>
    <rPh sb="48" eb="49">
      <t>ア</t>
    </rPh>
    <rPh sb="52" eb="54">
      <t>キサイ</t>
    </rPh>
    <phoneticPr fontId="7"/>
  </si>
  <si>
    <t>注4）</t>
    <rPh sb="0" eb="1">
      <t>チュウ</t>
    </rPh>
    <phoneticPr fontId="7"/>
  </si>
  <si>
    <t>注3）</t>
    <rPh sb="0" eb="1">
      <t>チュウ</t>
    </rPh>
    <phoneticPr fontId="7"/>
  </si>
  <si>
    <t>「整備した施設・機械等の利用率」は、整備した施設・機械ごとに記入すること。必要に応じて行を追加すること。</t>
    <rPh sb="1" eb="3">
      <t>セイビ</t>
    </rPh>
    <rPh sb="5" eb="7">
      <t>シセツ</t>
    </rPh>
    <rPh sb="8" eb="10">
      <t>キカイ</t>
    </rPh>
    <rPh sb="10" eb="11">
      <t>トウ</t>
    </rPh>
    <rPh sb="12" eb="15">
      <t>リヨウリツ</t>
    </rPh>
    <rPh sb="18" eb="20">
      <t>セイビ</t>
    </rPh>
    <rPh sb="22" eb="24">
      <t>シセツ</t>
    </rPh>
    <rPh sb="25" eb="27">
      <t>キカイ</t>
    </rPh>
    <rPh sb="30" eb="32">
      <t>キニュウ</t>
    </rPh>
    <rPh sb="37" eb="39">
      <t>ヒツヨウ</t>
    </rPh>
    <rPh sb="40" eb="41">
      <t>オウ</t>
    </rPh>
    <rPh sb="43" eb="44">
      <t>ギョウ</t>
    </rPh>
    <rPh sb="45" eb="47">
      <t>ツイカ</t>
    </rPh>
    <phoneticPr fontId="7"/>
  </si>
  <si>
    <t>注2）</t>
    <rPh sb="0" eb="1">
      <t>チュウ</t>
    </rPh>
    <phoneticPr fontId="7"/>
  </si>
  <si>
    <t>「目標年度」は、実施計画書の内容と整合性を図ること。</t>
    <rPh sb="1" eb="3">
      <t>モクヒョウ</t>
    </rPh>
    <rPh sb="3" eb="5">
      <t>ネンド</t>
    </rPh>
    <rPh sb="8" eb="10">
      <t>ジッシ</t>
    </rPh>
    <rPh sb="10" eb="12">
      <t>ケイカク</t>
    </rPh>
    <rPh sb="12" eb="13">
      <t>ショ</t>
    </rPh>
    <rPh sb="14" eb="16">
      <t>ナイヨウ</t>
    </rPh>
    <rPh sb="17" eb="20">
      <t>セイゴウセイ</t>
    </rPh>
    <rPh sb="21" eb="22">
      <t>ハカ</t>
    </rPh>
    <phoneticPr fontId="7"/>
  </si>
  <si>
    <t>（○○/○○）</t>
    <phoneticPr fontId="7"/>
  </si>
  <si>
    <t>○○％</t>
    <phoneticPr fontId="7"/>
  </si>
  <si>
    <t>３年目（目標年度）</t>
    <rPh sb="1" eb="3">
      <t>ネンメ</t>
    </rPh>
    <rPh sb="4" eb="6">
      <t>モクヒョウ</t>
    </rPh>
    <rPh sb="6" eb="8">
      <t>ネンド</t>
    </rPh>
    <phoneticPr fontId="7"/>
  </si>
  <si>
    <t>２年目</t>
    <rPh sb="1" eb="3">
      <t>ネンメ</t>
    </rPh>
    <phoneticPr fontId="7"/>
  </si>
  <si>
    <t>事業実施年度</t>
    <rPh sb="0" eb="2">
      <t>ジギョウ</t>
    </rPh>
    <rPh sb="2" eb="4">
      <t>ジッシ</t>
    </rPh>
    <rPh sb="4" eb="6">
      <t>ネンド</t>
    </rPh>
    <phoneticPr fontId="7"/>
  </si>
  <si>
    <t>策定・見直し時期</t>
    <rPh sb="0" eb="2">
      <t>サクテイ</t>
    </rPh>
    <rPh sb="3" eb="5">
      <t>ミナオ</t>
    </rPh>
    <rPh sb="6" eb="8">
      <t>ジキ</t>
    </rPh>
    <phoneticPr fontId="7"/>
  </si>
  <si>
    <t>開始時期</t>
    <rPh sb="0" eb="2">
      <t>カイシ</t>
    </rPh>
    <rPh sb="2" eb="4">
      <t>ジキ</t>
    </rPh>
    <phoneticPr fontId="7"/>
  </si>
  <si>
    <t>受入</t>
    <rPh sb="0" eb="2">
      <t>ウケイ</t>
    </rPh>
    <phoneticPr fontId="7"/>
  </si>
  <si>
    <t>実施時期</t>
    <rPh sb="0" eb="2">
      <t>ジッシ</t>
    </rPh>
    <rPh sb="2" eb="4">
      <t>ジキ</t>
    </rPh>
    <phoneticPr fontId="7"/>
  </si>
  <si>
    <t>取組内容</t>
    <rPh sb="0" eb="2">
      <t>トリクミ</t>
    </rPh>
    <rPh sb="2" eb="4">
      <t>ナイヨウ</t>
    </rPh>
    <phoneticPr fontId="7"/>
  </si>
  <si>
    <t>取組状況</t>
    <rPh sb="0" eb="2">
      <t>トリクミ</t>
    </rPh>
    <rPh sb="2" eb="4">
      <t>ジョウキョウ</t>
    </rPh>
    <phoneticPr fontId="7"/>
  </si>
  <si>
    <t>GAP等の種類</t>
    <rPh sb="3" eb="4">
      <t>トウ</t>
    </rPh>
    <rPh sb="5" eb="7">
      <t>シュルイ</t>
    </rPh>
    <phoneticPr fontId="7"/>
  </si>
  <si>
    <t>達成率</t>
    <rPh sb="0" eb="3">
      <t>タッセイリツ</t>
    </rPh>
    <phoneticPr fontId="7"/>
  </si>
  <si>
    <t>実績</t>
    <rPh sb="0" eb="2">
      <t>ジッセキ</t>
    </rPh>
    <phoneticPr fontId="7"/>
  </si>
  <si>
    <t>目標</t>
    <rPh sb="0" eb="2">
      <t>モクヒョウ</t>
    </rPh>
    <phoneticPr fontId="7"/>
  </si>
  <si>
    <t>現状</t>
    <rPh sb="0" eb="2">
      <t>ゲンジョウ</t>
    </rPh>
    <phoneticPr fontId="7"/>
  </si>
  <si>
    <t>保険等の加入</t>
    <rPh sb="0" eb="2">
      <t>ホケン</t>
    </rPh>
    <rPh sb="2" eb="3">
      <t>トウ</t>
    </rPh>
    <rPh sb="4" eb="6">
      <t>カニュウ</t>
    </rPh>
    <phoneticPr fontId="7"/>
  </si>
  <si>
    <t>園芸産地888計画</t>
    <rPh sb="0" eb="2">
      <t>エンゲイ</t>
    </rPh>
    <rPh sb="2" eb="4">
      <t>サンチ</t>
    </rPh>
    <rPh sb="7" eb="9">
      <t>ケイカク</t>
    </rPh>
    <phoneticPr fontId="7"/>
  </si>
  <si>
    <t>企業参入（研修生受入）</t>
    <rPh sb="0" eb="2">
      <t>キギョウ</t>
    </rPh>
    <rPh sb="2" eb="4">
      <t>サンニュウ</t>
    </rPh>
    <rPh sb="5" eb="8">
      <t>ケンシュウセイ</t>
    </rPh>
    <rPh sb="8" eb="9">
      <t>ウ</t>
    </rPh>
    <rPh sb="9" eb="10">
      <t>イ</t>
    </rPh>
    <phoneticPr fontId="7"/>
  </si>
  <si>
    <t>GAP等の取組</t>
    <rPh sb="3" eb="4">
      <t>トウ</t>
    </rPh>
    <rPh sb="5" eb="7">
      <t>トリクミ</t>
    </rPh>
    <phoneticPr fontId="7"/>
  </si>
  <si>
    <t>成果目標</t>
    <rPh sb="0" eb="2">
      <t>セイカ</t>
    </rPh>
    <rPh sb="2" eb="4">
      <t>モクヒョウ</t>
    </rPh>
    <phoneticPr fontId="7"/>
  </si>
  <si>
    <t>対象作物の作付面積（a）</t>
    <rPh sb="0" eb="2">
      <t>タイショウ</t>
    </rPh>
    <rPh sb="2" eb="4">
      <t>サクモツ</t>
    </rPh>
    <rPh sb="5" eb="7">
      <t>サクツケ</t>
    </rPh>
    <rPh sb="7" eb="9">
      <t>メンセキ</t>
    </rPh>
    <phoneticPr fontId="7"/>
  </si>
  <si>
    <t>整備した施設・機械等の利用率</t>
    <rPh sb="0" eb="2">
      <t>セイビ</t>
    </rPh>
    <rPh sb="4" eb="6">
      <t>シセツ</t>
    </rPh>
    <rPh sb="7" eb="9">
      <t>キカイ</t>
    </rPh>
    <rPh sb="9" eb="10">
      <t>トウ</t>
    </rPh>
    <rPh sb="11" eb="14">
      <t>リヨウリツ</t>
    </rPh>
    <phoneticPr fontId="7"/>
  </si>
  <si>
    <t>区分</t>
    <rPh sb="0" eb="2">
      <t>クブン</t>
    </rPh>
    <phoneticPr fontId="7"/>
  </si>
  <si>
    <t>２　事業実施後の状況及び事業の達成率等</t>
    <rPh sb="2" eb="4">
      <t>ジギョウ</t>
    </rPh>
    <rPh sb="4" eb="6">
      <t>ジッシ</t>
    </rPh>
    <rPh sb="6" eb="7">
      <t>ゴ</t>
    </rPh>
    <rPh sb="8" eb="10">
      <t>ジョウキョウ</t>
    </rPh>
    <rPh sb="10" eb="11">
      <t>オヨ</t>
    </rPh>
    <rPh sb="12" eb="14">
      <t>ジギョウ</t>
    </rPh>
    <rPh sb="15" eb="17">
      <t>タッセイ</t>
    </rPh>
    <rPh sb="17" eb="18">
      <t>リツ</t>
    </rPh>
    <rPh sb="18" eb="19">
      <t>トウ</t>
    </rPh>
    <phoneticPr fontId="7"/>
  </si>
  <si>
    <t>※成果目標（A）又は（B）の場合は、別紙Cを添付すること。</t>
    <phoneticPr fontId="1"/>
  </si>
  <si>
    <t>記入については、実績報告書から転記すること。</t>
    <rPh sb="0" eb="2">
      <t>キニュウ</t>
    </rPh>
    <rPh sb="8" eb="10">
      <t>ジッセキ</t>
    </rPh>
    <rPh sb="10" eb="13">
      <t>ホウコクショ</t>
    </rPh>
    <rPh sb="15" eb="17">
      <t>テンキ</t>
    </rPh>
    <phoneticPr fontId="7"/>
  </si>
  <si>
    <t>注１）</t>
    <rPh sb="0" eb="1">
      <t>チュウ</t>
    </rPh>
    <phoneticPr fontId="7"/>
  </si>
  <si>
    <t>円</t>
    <rPh sb="0" eb="1">
      <t>エン</t>
    </rPh>
    <phoneticPr fontId="7"/>
  </si>
  <si>
    <t>a</t>
    <phoneticPr fontId="7"/>
  </si>
  <si>
    <t>戸</t>
    <rPh sb="0" eb="1">
      <t>コ</t>
    </rPh>
    <phoneticPr fontId="7"/>
  </si>
  <si>
    <t>その他</t>
    <rPh sb="2" eb="3">
      <t>タ</t>
    </rPh>
    <phoneticPr fontId="7"/>
  </si>
  <si>
    <t>市町費</t>
    <rPh sb="0" eb="1">
      <t>シ</t>
    </rPh>
    <rPh sb="1" eb="2">
      <t>マチ</t>
    </rPh>
    <rPh sb="2" eb="3">
      <t>ヒ</t>
    </rPh>
    <phoneticPr fontId="7"/>
  </si>
  <si>
    <t>県費補助金</t>
    <rPh sb="0" eb="1">
      <t>ケン</t>
    </rPh>
    <rPh sb="1" eb="2">
      <t>ヒ</t>
    </rPh>
    <rPh sb="2" eb="5">
      <t>ホジョキン</t>
    </rPh>
    <phoneticPr fontId="7"/>
  </si>
  <si>
    <t>面積</t>
    <rPh sb="0" eb="2">
      <t>メンセキ</t>
    </rPh>
    <phoneticPr fontId="7"/>
  </si>
  <si>
    <t>戸数</t>
    <rPh sb="0" eb="2">
      <t>コスウ</t>
    </rPh>
    <phoneticPr fontId="7"/>
  </si>
  <si>
    <t>備考</t>
    <rPh sb="0" eb="2">
      <t>ビコウ</t>
    </rPh>
    <phoneticPr fontId="7"/>
  </si>
  <si>
    <t>負担区分</t>
    <rPh sb="0" eb="2">
      <t>フタン</t>
    </rPh>
    <rPh sb="2" eb="4">
      <t>クブン</t>
    </rPh>
    <phoneticPr fontId="7"/>
  </si>
  <si>
    <t>総事業費</t>
    <rPh sb="0" eb="1">
      <t>ソウ</t>
    </rPh>
    <rPh sb="1" eb="4">
      <t>ジギョウヒ</t>
    </rPh>
    <phoneticPr fontId="7"/>
  </si>
  <si>
    <t>受益</t>
    <rPh sb="0" eb="2">
      <t>ジュエキ</t>
    </rPh>
    <phoneticPr fontId="7"/>
  </si>
  <si>
    <t>事業量</t>
    <rPh sb="0" eb="3">
      <t>ジギョウリョウ</t>
    </rPh>
    <phoneticPr fontId="7"/>
  </si>
  <si>
    <t>事業内容</t>
    <rPh sb="0" eb="2">
      <t>ジギョウ</t>
    </rPh>
    <rPh sb="2" eb="4">
      <t>ナイヨウ</t>
    </rPh>
    <phoneticPr fontId="7"/>
  </si>
  <si>
    <t>１　事業の実施状況</t>
    <rPh sb="2" eb="4">
      <t>ジギョウ</t>
    </rPh>
    <rPh sb="5" eb="7">
      <t>ジッシ</t>
    </rPh>
    <rPh sb="7" eb="9">
      <t>ジョウキョウ</t>
    </rPh>
    <phoneticPr fontId="7"/>
  </si>
  <si>
    <t>品目名</t>
    <rPh sb="0" eb="2">
      <t>ヒンモク</t>
    </rPh>
    <rPh sb="2" eb="3">
      <t>メイ</t>
    </rPh>
    <phoneticPr fontId="7"/>
  </si>
  <si>
    <t>事業
区分</t>
    <rPh sb="0" eb="2">
      <t>ジギョウ</t>
    </rPh>
    <rPh sb="3" eb="5">
      <t>クブン</t>
    </rPh>
    <phoneticPr fontId="7"/>
  </si>
  <si>
    <t>事業実施主体名
（代表者名）</t>
    <rPh sb="0" eb="2">
      <t>ジギョウ</t>
    </rPh>
    <rPh sb="2" eb="4">
      <t>ジッシ</t>
    </rPh>
    <rPh sb="4" eb="6">
      <t>シュタイ</t>
    </rPh>
    <rPh sb="6" eb="7">
      <t>メイ</t>
    </rPh>
    <rPh sb="9" eb="12">
      <t>ダイヒョウシャ</t>
    </rPh>
    <rPh sb="12" eb="13">
      <t>メイ</t>
    </rPh>
    <phoneticPr fontId="7"/>
  </si>
  <si>
    <t>整理
番号</t>
    <rPh sb="0" eb="2">
      <t>セイリ</t>
    </rPh>
    <rPh sb="3" eb="5">
      <t>バンゴウ</t>
    </rPh>
    <phoneticPr fontId="7"/>
  </si>
  <si>
    <t>市町名</t>
    <rPh sb="0" eb="2">
      <t>シマチ</t>
    </rPh>
    <rPh sb="2" eb="3">
      <t>メイ</t>
    </rPh>
    <phoneticPr fontId="7"/>
  </si>
  <si>
    <t>（別紙H）</t>
    <rPh sb="1" eb="3">
      <t>ベッシ</t>
    </rPh>
    <phoneticPr fontId="7"/>
  </si>
  <si>
    <t>② 拡大した地図（農地の形や整備する施設の形等が分かる地図）</t>
    <phoneticPr fontId="41"/>
  </si>
  <si>
    <t>設置場所</t>
    <rPh sb="0" eb="2">
      <t>セッチ</t>
    </rPh>
    <rPh sb="2" eb="4">
      <t>バショ</t>
    </rPh>
    <phoneticPr fontId="41"/>
  </si>
  <si>
    <t>事業量</t>
    <rPh sb="0" eb="2">
      <t>ジギョウ</t>
    </rPh>
    <rPh sb="2" eb="3">
      <t>リョウ</t>
    </rPh>
    <phoneticPr fontId="41"/>
  </si>
  <si>
    <t>事業内容</t>
    <rPh sb="0" eb="2">
      <t>ジギョウ</t>
    </rPh>
    <rPh sb="2" eb="4">
      <t>ナイヨウ</t>
    </rPh>
    <phoneticPr fontId="41"/>
  </si>
  <si>
    <t>受益農家氏名</t>
    <rPh sb="0" eb="2">
      <t>ジュエキ</t>
    </rPh>
    <rPh sb="2" eb="4">
      <t>ノウカ</t>
    </rPh>
    <rPh sb="4" eb="6">
      <t>シメイ</t>
    </rPh>
    <phoneticPr fontId="41"/>
  </si>
  <si>
    <t>番号</t>
    <rPh sb="0" eb="2">
      <t>バンゴウ</t>
    </rPh>
    <phoneticPr fontId="41"/>
  </si>
  <si>
    <t>①　旧市町程度の範囲の地図（設置する場所を明記）</t>
    <phoneticPr fontId="41"/>
  </si>
  <si>
    <t>○○市○○町大字○○○○番地</t>
    <rPh sb="2" eb="3">
      <t>シ</t>
    </rPh>
    <rPh sb="5" eb="6">
      <t>マチ</t>
    </rPh>
    <rPh sb="6" eb="8">
      <t>オオアザバンチ</t>
    </rPh>
    <phoneticPr fontId="41"/>
  </si>
  <si>
    <t>○○㎡</t>
    <phoneticPr fontId="41"/>
  </si>
  <si>
    <t>○○</t>
    <phoneticPr fontId="41"/>
  </si>
  <si>
    <t>さが園芸888整備支援事業　施設等設置場所周辺図</t>
    <rPh sb="7" eb="9">
      <t>セイビ</t>
    </rPh>
    <rPh sb="9" eb="11">
      <t>シエン</t>
    </rPh>
    <phoneticPr fontId="7"/>
  </si>
  <si>
    <t>（参考様式１）</t>
    <rPh sb="1" eb="3">
      <t>サンコウ</t>
    </rPh>
    <rPh sb="3" eb="5">
      <t>ヨウシキ</t>
    </rPh>
    <phoneticPr fontId="7"/>
  </si>
  <si>
    <t>　この規程は、　　年　　月　　日（施設又は機械の取得日）から施行する。</t>
  </si>
  <si>
    <t>　　　附　則</t>
  </si>
  <si>
    <t>第７条　その他円滑な管理運営を行うため、この規程に定めるもののほか必要な事項は、協議のうえ決定する。</t>
  </si>
  <si>
    <t>（その他）</t>
  </si>
  <si>
    <t>（３）その他管理運営に必要な書類</t>
  </si>
  <si>
    <t>（２）作業日誌</t>
  </si>
  <si>
    <t>（１）財産管理台帳</t>
  </si>
  <si>
    <t>第６条　事業主体は、施設・機械等の適切な管理運営を図るため、次の帳簿を整備するものとする。</t>
  </si>
  <si>
    <t>（諸帳簿の整備）</t>
  </si>
  <si>
    <t>第５条　施設・機械等に不慮の事故等が発生した場合は、その旨を関係機関へ速やかに報告し、指示のもと事後処置を行うものとする。</t>
  </si>
  <si>
    <t>（事故等の報告）</t>
  </si>
  <si>
    <t>第４条　管理責任者は、善良なる管理のもとに施設・機械等の保全等に万全を期する。</t>
  </si>
  <si>
    <t>（管理業務）</t>
  </si>
  <si>
    <t>（施設・機械等の管理）</t>
  </si>
  <si>
    <t>（機械の場合は保管場所）</t>
  </si>
  <si>
    <t>（面積・台数等）</t>
  </si>
  <si>
    <t>（名称・規格）</t>
  </si>
  <si>
    <t>設置又は使用等の場所</t>
  </si>
  <si>
    <t>数量</t>
  </si>
  <si>
    <t>施設・機械等の内容</t>
  </si>
  <si>
    <t>氏名</t>
  </si>
  <si>
    <t>第２条　事業により導入した施設・機械等の内容及び設置（保管）場所は、次のとおりとする。</t>
    <phoneticPr fontId="1"/>
  </si>
  <si>
    <t>（施設の内容及び設置場所）</t>
  </si>
  <si>
    <t>（目的）</t>
  </si>
  <si>
    <t>（参考様式２）</t>
  </si>
  <si>
    <t>対象事業費
（円）</t>
    <rPh sb="0" eb="2">
      <t>タイショウ</t>
    </rPh>
    <rPh sb="2" eb="5">
      <t>ジギョウヒ</t>
    </rPh>
    <rPh sb="7" eb="8">
      <t>エン</t>
    </rPh>
    <phoneticPr fontId="1"/>
  </si>
  <si>
    <t>事業費（円）</t>
    <rPh sb="0" eb="3">
      <t>ジギョウヒ</t>
    </rPh>
    <rPh sb="4" eb="5">
      <t>エン</t>
    </rPh>
    <phoneticPr fontId="1"/>
  </si>
  <si>
    <t>事業量あたりの
上限事業費（円）</t>
    <rPh sb="0" eb="3">
      <t>ジギョウリョウ</t>
    </rPh>
    <rPh sb="8" eb="13">
      <t>ジョウゲンジギョウヒ</t>
    </rPh>
    <rPh sb="14" eb="15">
      <t>エン</t>
    </rPh>
    <phoneticPr fontId="1"/>
  </si>
  <si>
    <t>事業量
（㎡）</t>
    <rPh sb="0" eb="2">
      <t>ジギョウ</t>
    </rPh>
    <rPh sb="2" eb="3">
      <t>リョウ</t>
    </rPh>
    <phoneticPr fontId="1"/>
  </si>
  <si>
    <t>10aあたりの
上限事業費（円）</t>
    <rPh sb="8" eb="13">
      <t>ジョウゲンジギョウヒ</t>
    </rPh>
    <rPh sb="14" eb="15">
      <t>エン</t>
    </rPh>
    <phoneticPr fontId="1"/>
  </si>
  <si>
    <t>施設等の種類・構造</t>
    <rPh sb="0" eb="2">
      <t>シセツ</t>
    </rPh>
    <rPh sb="2" eb="3">
      <t>トウ</t>
    </rPh>
    <rPh sb="4" eb="6">
      <t>シュルイ</t>
    </rPh>
    <rPh sb="7" eb="9">
      <t>コウゾウ</t>
    </rPh>
    <phoneticPr fontId="1"/>
  </si>
  <si>
    <t>消費税の
課税区分</t>
    <rPh sb="0" eb="3">
      <t>ショウヒゼイ</t>
    </rPh>
    <rPh sb="5" eb="7">
      <t>カゼイ</t>
    </rPh>
    <rPh sb="7" eb="9">
      <t>クブン</t>
    </rPh>
    <phoneticPr fontId="1"/>
  </si>
  <si>
    <t>受益農家名</t>
    <rPh sb="0" eb="2">
      <t>ジュエキ</t>
    </rPh>
    <rPh sb="2" eb="4">
      <t>ノウカ</t>
    </rPh>
    <rPh sb="4" eb="5">
      <t>メイ</t>
    </rPh>
    <phoneticPr fontId="1"/>
  </si>
  <si>
    <t>長寿命化対策における上限事業費計算書</t>
    <rPh sb="0" eb="6">
      <t>チョウジュミョウカタイサク</t>
    </rPh>
    <rPh sb="10" eb="15">
      <t>ジョウゲンジギョウヒ</t>
    </rPh>
    <rPh sb="15" eb="18">
      <t>ケイサンショ</t>
    </rPh>
    <phoneticPr fontId="1"/>
  </si>
  <si>
    <t>（参考様式３）</t>
    <rPh sb="1" eb="5">
      <t>サンコウヨウシキ</t>
    </rPh>
    <phoneticPr fontId="1"/>
  </si>
  <si>
    <t>市町補助金</t>
    <rPh sb="0" eb="5">
      <t>シマチホジョキン</t>
    </rPh>
    <phoneticPr fontId="1"/>
  </si>
  <si>
    <t>県費補助金</t>
    <rPh sb="0" eb="5">
      <t>ケンヒホジョキン</t>
    </rPh>
    <phoneticPr fontId="1"/>
  </si>
  <si>
    <t>税抜き</t>
    <rPh sb="0" eb="2">
      <t>ゼイヌ</t>
    </rPh>
    <phoneticPr fontId="1"/>
  </si>
  <si>
    <t>①と②のいずれか低い額</t>
    <rPh sb="8" eb="9">
      <t>ヒク</t>
    </rPh>
    <rPh sb="10" eb="11">
      <t>ガク</t>
    </rPh>
    <phoneticPr fontId="1"/>
  </si>
  <si>
    <t>県費：</t>
    <rPh sb="0" eb="2">
      <t>ケンヒ</t>
    </rPh>
    <phoneticPr fontId="1"/>
  </si>
  <si>
    <t>円　②</t>
    <rPh sb="0" eb="1">
      <t>エン</t>
    </rPh>
    <phoneticPr fontId="1"/>
  </si>
  <si>
    <t>以内</t>
    <rPh sb="0" eb="2">
      <t>イナイ</t>
    </rPh>
    <phoneticPr fontId="1"/>
  </si>
  <si>
    <t>対象経費の</t>
    <rPh sb="0" eb="4">
      <t>タイショウケイヒ</t>
    </rPh>
    <phoneticPr fontId="1"/>
  </si>
  <si>
    <t>県費</t>
    <rPh sb="0" eb="2">
      <t>ケンピ</t>
    </rPh>
    <phoneticPr fontId="1"/>
  </si>
  <si>
    <t>万円の</t>
    <rPh sb="0" eb="2">
      <t>マンエン</t>
    </rPh>
    <phoneticPr fontId="1"/>
  </si>
  <si>
    <t>対象経費</t>
    <phoneticPr fontId="1"/>
  </si>
  <si>
    <t>その他</t>
    <rPh sb="2" eb="3">
      <t>ホカ</t>
    </rPh>
    <phoneticPr fontId="1"/>
  </si>
  <si>
    <t>円　以上</t>
    <rPh sb="0" eb="1">
      <t>エン</t>
    </rPh>
    <rPh sb="2" eb="4">
      <t>イジョウ</t>
    </rPh>
    <phoneticPr fontId="1"/>
  </si>
  <si>
    <t>　　　 （ア）の1/10以上</t>
    <rPh sb="12" eb="14">
      <t>イジョウ</t>
    </rPh>
    <phoneticPr fontId="1"/>
  </si>
  <si>
    <t>市費</t>
    <rPh sb="0" eb="2">
      <t>シヒ</t>
    </rPh>
    <phoneticPr fontId="1"/>
  </si>
  <si>
    <t>円　①</t>
    <rPh sb="0" eb="1">
      <t>エン</t>
    </rPh>
    <phoneticPr fontId="1"/>
  </si>
  <si>
    <t>（ア）の</t>
    <phoneticPr fontId="1"/>
  </si>
  <si>
    <t>円（ア）</t>
    <rPh sb="0" eb="1">
      <t>エン</t>
    </rPh>
    <phoneticPr fontId="1"/>
  </si>
  <si>
    <t>間接補助事業費から果樹経相当額を除いた額</t>
    <phoneticPr fontId="1"/>
  </si>
  <si>
    <t>間接補助事業費</t>
    <rPh sb="0" eb="7">
      <t>カンセツホジョジギョウヒ</t>
    </rPh>
    <phoneticPr fontId="1"/>
  </si>
  <si>
    <t>万円/10aを除いた額の</t>
    <rPh sb="0" eb="2">
      <t>マンエン</t>
    </rPh>
    <rPh sb="7" eb="8">
      <t>ノゾ</t>
    </rPh>
    <rPh sb="10" eb="11">
      <t>ガク</t>
    </rPh>
    <phoneticPr fontId="1"/>
  </si>
  <si>
    <t>間接補助事業費から</t>
    <rPh sb="0" eb="6">
      <t>カンセツホジョジギョウ</t>
    </rPh>
    <phoneticPr fontId="1"/>
  </si>
  <si>
    <t>万円/10a</t>
    <rPh sb="0" eb="1">
      <t>マン</t>
    </rPh>
    <rPh sb="1" eb="2">
      <t>エン</t>
    </rPh>
    <phoneticPr fontId="41"/>
  </si>
  <si>
    <t>（消費税）</t>
    <rPh sb="1" eb="4">
      <t>ショウヒゼイ</t>
    </rPh>
    <phoneticPr fontId="41"/>
  </si>
  <si>
    <t>（税抜き）</t>
    <rPh sb="1" eb="2">
      <t>ゼイ</t>
    </rPh>
    <rPh sb="2" eb="3">
      <t>ヌ</t>
    </rPh>
    <phoneticPr fontId="41"/>
  </si>
  <si>
    <t>計</t>
    <rPh sb="0" eb="1">
      <t>ケイ</t>
    </rPh>
    <phoneticPr fontId="41"/>
  </si>
  <si>
    <t>（a）</t>
  </si>
  <si>
    <t>間接補助事業費から
除外する額</t>
    <rPh sb="0" eb="7">
      <t>カンセツホジョジギョウヒ</t>
    </rPh>
    <rPh sb="10" eb="12">
      <t>ジョガイ</t>
    </rPh>
    <rPh sb="14" eb="15">
      <t>ガク</t>
    </rPh>
    <phoneticPr fontId="41"/>
  </si>
  <si>
    <t>市補助率</t>
    <rPh sb="0" eb="1">
      <t>シ</t>
    </rPh>
    <rPh sb="1" eb="4">
      <t>ホジョリツ</t>
    </rPh>
    <phoneticPr fontId="1"/>
  </si>
  <si>
    <t>県補助率</t>
    <rPh sb="0" eb="1">
      <t>ケン</t>
    </rPh>
    <rPh sb="1" eb="3">
      <t>ホジョ</t>
    </rPh>
    <rPh sb="3" eb="4">
      <t>リツ</t>
    </rPh>
    <phoneticPr fontId="1"/>
  </si>
  <si>
    <t>補助対象経費
（間接補助事業費）</t>
    <rPh sb="0" eb="2">
      <t>ホジョ</t>
    </rPh>
    <rPh sb="2" eb="4">
      <t>タイショウ</t>
    </rPh>
    <rPh sb="4" eb="6">
      <t>ケイヒ</t>
    </rPh>
    <rPh sb="8" eb="10">
      <t>カンセツ</t>
    </rPh>
    <rPh sb="10" eb="12">
      <t>ホジョ</t>
    </rPh>
    <rPh sb="12" eb="15">
      <t>ジギョウヒ</t>
    </rPh>
    <phoneticPr fontId="41"/>
  </si>
  <si>
    <t>課税区分</t>
    <rPh sb="0" eb="4">
      <t>カゼイクブン</t>
    </rPh>
    <phoneticPr fontId="1"/>
  </si>
  <si>
    <t>事業費</t>
    <phoneticPr fontId="41"/>
  </si>
  <si>
    <t>事業量</t>
  </si>
  <si>
    <t>記入欄</t>
    <rPh sb="0" eb="2">
      <t>キニュウ</t>
    </rPh>
    <rPh sb="2" eb="3">
      <t>ラン</t>
    </rPh>
    <phoneticPr fontId="1"/>
  </si>
  <si>
    <t>プルダウン</t>
    <phoneticPr fontId="1"/>
  </si>
  <si>
    <t>自動計算</t>
    <rPh sb="0" eb="4">
      <t>ジドウケイサン</t>
    </rPh>
    <phoneticPr fontId="1"/>
  </si>
  <si>
    <r>
      <rPr>
        <b/>
        <sz val="17"/>
        <color theme="1"/>
        <rFont val="BIZ UDゴシック"/>
        <family val="3"/>
        <charset val="128"/>
      </rPr>
      <t>根域制限栽培の補助金額計算様式</t>
    </r>
    <r>
      <rPr>
        <b/>
        <sz val="18"/>
        <color theme="1"/>
        <rFont val="BIZ UDゴシック"/>
        <family val="3"/>
        <charset val="128"/>
      </rPr>
      <t xml:space="preserve">
</t>
    </r>
    <r>
      <rPr>
        <b/>
        <sz val="14"/>
        <color theme="1"/>
        <rFont val="BIZ UDゴシック"/>
        <family val="3"/>
        <charset val="128"/>
      </rPr>
      <t>（果樹経営支援対策事業を活用する場合）</t>
    </r>
    <rPh sb="0" eb="6">
      <t>コンイキセイゲンサイバイ</t>
    </rPh>
    <rPh sb="7" eb="11">
      <t>ホジョキンガク</t>
    </rPh>
    <rPh sb="11" eb="13">
      <t>ケイサン</t>
    </rPh>
    <rPh sb="13" eb="15">
      <t>ヨウシキ</t>
    </rPh>
    <rPh sb="17" eb="19">
      <t>カジュ</t>
    </rPh>
    <rPh sb="19" eb="21">
      <t>ケイエイ</t>
    </rPh>
    <rPh sb="21" eb="23">
      <t>シエン</t>
    </rPh>
    <rPh sb="23" eb="25">
      <t>タイサク</t>
    </rPh>
    <rPh sb="25" eb="27">
      <t>ジギョウ</t>
    </rPh>
    <rPh sb="28" eb="30">
      <t>カツヨウ</t>
    </rPh>
    <rPh sb="32" eb="34">
      <t>バアイ</t>
    </rPh>
    <phoneticPr fontId="1"/>
  </si>
  <si>
    <t>（参考様式４）</t>
    <rPh sb="1" eb="5">
      <t>サンコウヨウシキ</t>
    </rPh>
    <phoneticPr fontId="1"/>
  </si>
  <si>
    <t>　　　（ ア）の1/10以上</t>
    <rPh sb="12" eb="14">
      <t>イジョウ</t>
    </rPh>
    <phoneticPr fontId="1"/>
  </si>
  <si>
    <r>
      <rPr>
        <b/>
        <sz val="17"/>
        <color theme="1"/>
        <rFont val="BIZ UDゴシック"/>
        <family val="3"/>
        <charset val="128"/>
      </rPr>
      <t>V字ジョイント栽培の補助金額計算様式</t>
    </r>
    <r>
      <rPr>
        <b/>
        <sz val="18"/>
        <color theme="1"/>
        <rFont val="BIZ UDゴシック"/>
        <family val="3"/>
        <charset val="128"/>
      </rPr>
      <t xml:space="preserve">
</t>
    </r>
    <r>
      <rPr>
        <b/>
        <sz val="14"/>
        <color theme="1"/>
        <rFont val="BIZ UDゴシック"/>
        <family val="3"/>
        <charset val="128"/>
      </rPr>
      <t>（果樹経営支援対策事業を活用する場合）</t>
    </r>
    <rPh sb="1" eb="2">
      <t>ジ</t>
    </rPh>
    <rPh sb="7" eb="9">
      <t>サイバイ</t>
    </rPh>
    <rPh sb="10" eb="14">
      <t>ホジョキンガク</t>
    </rPh>
    <rPh sb="14" eb="16">
      <t>ケイサン</t>
    </rPh>
    <rPh sb="16" eb="18">
      <t>ヨウシキ</t>
    </rPh>
    <rPh sb="20" eb="22">
      <t>カジュ</t>
    </rPh>
    <rPh sb="22" eb="24">
      <t>ケイエイ</t>
    </rPh>
    <rPh sb="24" eb="26">
      <t>シエン</t>
    </rPh>
    <rPh sb="26" eb="28">
      <t>タイサク</t>
    </rPh>
    <rPh sb="28" eb="30">
      <t>ジギョウ</t>
    </rPh>
    <rPh sb="31" eb="33">
      <t>カツヨウ</t>
    </rPh>
    <rPh sb="35" eb="37">
      <t>バアイ</t>
    </rPh>
    <phoneticPr fontId="1"/>
  </si>
  <si>
    <t>注2）機械ごとに受託面積が分かるよう記載すること</t>
    <rPh sb="0" eb="1">
      <t>チュウ</t>
    </rPh>
    <rPh sb="3" eb="5">
      <t>キカイ</t>
    </rPh>
    <rPh sb="8" eb="12">
      <t>ジュタクメンセキ</t>
    </rPh>
    <rPh sb="13" eb="14">
      <t>ワ</t>
    </rPh>
    <rPh sb="18" eb="20">
      <t>キサイ</t>
    </rPh>
    <phoneticPr fontId="1"/>
  </si>
  <si>
    <t>注1）受託面積一覧の記載に当たっては、申請や依頼を元に記載することとし、
　　本人の了承を得ること</t>
    <rPh sb="0" eb="1">
      <t>チュウ</t>
    </rPh>
    <rPh sb="3" eb="5">
      <t>ジュタク</t>
    </rPh>
    <rPh sb="5" eb="7">
      <t>メンセキ</t>
    </rPh>
    <rPh sb="7" eb="9">
      <t>イチラン</t>
    </rPh>
    <rPh sb="10" eb="12">
      <t>キサイ</t>
    </rPh>
    <rPh sb="13" eb="14">
      <t>ア</t>
    </rPh>
    <rPh sb="19" eb="21">
      <t>シンセイ</t>
    </rPh>
    <rPh sb="22" eb="24">
      <t>イライ</t>
    </rPh>
    <rPh sb="25" eb="26">
      <t>モト</t>
    </rPh>
    <rPh sb="27" eb="29">
      <t>キサイ</t>
    </rPh>
    <rPh sb="39" eb="41">
      <t>ホンニン</t>
    </rPh>
    <rPh sb="42" eb="44">
      <t>リョウショウ</t>
    </rPh>
    <rPh sb="45" eb="46">
      <t>エ</t>
    </rPh>
    <phoneticPr fontId="1"/>
  </si>
  <si>
    <t>合計面積</t>
    <rPh sb="0" eb="2">
      <t>ゴウケイ</t>
    </rPh>
    <rPh sb="2" eb="4">
      <t>メンセキ</t>
    </rPh>
    <phoneticPr fontId="1"/>
  </si>
  <si>
    <t>受託面積(a)</t>
    <rPh sb="0" eb="2">
      <t>ジュタク</t>
    </rPh>
    <rPh sb="2" eb="4">
      <t>メンセキ</t>
    </rPh>
    <phoneticPr fontId="1"/>
  </si>
  <si>
    <t>地区名</t>
    <rPh sb="0" eb="3">
      <t>チクメイ</t>
    </rPh>
    <phoneticPr fontId="1"/>
  </si>
  <si>
    <t>番号</t>
    <rPh sb="0" eb="2">
      <t>バンゴウ</t>
    </rPh>
    <phoneticPr fontId="1"/>
  </si>
  <si>
    <t>受託面積一覧</t>
    <rPh sb="0" eb="2">
      <t>ジュタク</t>
    </rPh>
    <rPh sb="2" eb="4">
      <t>メンセキ</t>
    </rPh>
    <rPh sb="4" eb="6">
      <t>イチラン</t>
    </rPh>
    <phoneticPr fontId="1"/>
  </si>
  <si>
    <t>：</t>
    <phoneticPr fontId="1"/>
  </si>
  <si>
    <t>機械名</t>
    <rPh sb="0" eb="2">
      <t>キカイ</t>
    </rPh>
    <rPh sb="2" eb="3">
      <t>メイ</t>
    </rPh>
    <phoneticPr fontId="1"/>
  </si>
  <si>
    <t>事業実施主体名</t>
    <rPh sb="0" eb="4">
      <t>ジギョウジッシ</t>
    </rPh>
    <rPh sb="4" eb="7">
      <t>シュタイメイ</t>
    </rPh>
    <phoneticPr fontId="1"/>
  </si>
  <si>
    <t>令和　年度</t>
    <phoneticPr fontId="1"/>
  </si>
  <si>
    <t>事業名</t>
    <rPh sb="0" eb="3">
      <t>ジギョウメイ</t>
    </rPh>
    <phoneticPr fontId="1"/>
  </si>
  <si>
    <t>　農作業受託計画</t>
    <phoneticPr fontId="1"/>
  </si>
  <si>
    <t>（参考様式５）</t>
    <rPh sb="1" eb="3">
      <t>サンコウ</t>
    </rPh>
    <rPh sb="3" eb="5">
      <t>ヨウシキ</t>
    </rPh>
    <phoneticPr fontId="1"/>
  </si>
  <si>
    <t>・鉄コンによる荷受けが増加すれば、近隣にある○○倉庫も活用を検討する必要があるが、その場合施設の改修整備が必要となる。</t>
    <phoneticPr fontId="1"/>
  </si>
  <si>
    <t>・今回導入したシステムと合わせて県単事業等を活用した機械化体系を推進する。</t>
    <phoneticPr fontId="1"/>
  </si>
  <si>
    <t>整備・推進内容（スケジュール）</t>
  </si>
  <si>
    <t>５　今後の整備・推進計画</t>
  </si>
  <si>
    <t>別紙参照（事業実施計画書で確認できる場合は不要）</t>
    <phoneticPr fontId="1"/>
  </si>
  <si>
    <t>（５）受益農家名及び面積一覧　</t>
    <phoneticPr fontId="1"/>
  </si>
  <si>
    <t>農家の手上げ方式により選定する。</t>
    <phoneticPr fontId="1"/>
  </si>
  <si>
    <t>（４）システムの活用者の選定方法</t>
    <phoneticPr fontId="1"/>
  </si>
  <si>
    <t>佐賀県農業協同組合</t>
  </si>
  <si>
    <t>（３）運営主体</t>
  </si>
  <si>
    <t>○○</t>
    <phoneticPr fontId="1"/>
  </si>
  <si>
    <t>（２）品目</t>
  </si>
  <si>
    <t>○ｈａ</t>
  </si>
  <si>
    <t>（１）導入規模（受益面積）</t>
    <phoneticPr fontId="1"/>
  </si>
  <si>
    <t>４　集出荷システムの運営</t>
  </si>
  <si>
    <t>　　　現在は集荷所として使用しているＪＡ所有の倉庫に当事業を活用して鉄コンテナを活用した集出荷システムを整備する。</t>
  </si>
  <si>
    <t>３　集出荷システムの整備イメージ</t>
  </si>
  <si>
    <t>・目標達成に向けシステム活用を推進するとともに、関係機関一体となり新たな栽培者の掘り起こしも行う。</t>
    <phoneticPr fontId="1"/>
  </si>
  <si>
    <t>・現状は○名、○ｈａ（平均面積○ｈａ）であるが、導入後は○名、○ｈａ（平均面積○ｈａ）を目指す。（産地全体）</t>
    <phoneticPr fontId="1"/>
  </si>
  <si>
    <t>・システム導入により、生産現場での軽労化が図られ１戸あたりの作付面積が拡大すると見込まれる。また、合わせて機械化体系を推進することにより、農家経営の継続性も期待される。</t>
    <phoneticPr fontId="1"/>
  </si>
  <si>
    <t>・現状手作業のため、高齢になると重量品目である○○の作付けは避けられ、より軽量な野菜へと転換されている。また、労働力不足のため収穫作業が進まず、作付けが減少している。このため、軽労化や労働力軽減が期待される鉄コン荷受け・集荷システムを導入する。</t>
    <phoneticPr fontId="1"/>
  </si>
  <si>
    <t>・地域内にある○ｈａの全ての面積で、現在はプラスチックコンテナでの収穫、手作業での圃場搬出、集荷所搬入が行われている。</t>
    <phoneticPr fontId="1"/>
  </si>
  <si>
    <t>（３）地域農業の現状、課題と対応方針、取組により期待される効果、目標達成に向けた取組：</t>
  </si>
  <si>
    <t>○ｈａ</t>
    <phoneticPr fontId="1"/>
  </si>
  <si>
    <t>（２）農用地面積（田、畑など）：</t>
    <phoneticPr fontId="1"/>
  </si>
  <si>
    <t>ＪＡ○○エリア　○○倉庫（○○市）</t>
  </si>
  <si>
    <t>（１）候補地名：</t>
    <phoneticPr fontId="1"/>
  </si>
  <si>
    <t>２　集出荷システムの整備候補地の概要</t>
  </si>
  <si>
    <t>当地域は○○生産を主体とし発展してきた地域で、○○は○○市の主力品目となっている。しかし、高齢化による生産構造の変化や近年の労働力不足により、今後産地の縮小が懸念されている。（産地計画で分析）そこで、鉄コンを主体とした流通体系を導入することで、農家の労力軽減により１戸当たりの作付面積の拡大を図り、産地の拡大を目指す。</t>
  </si>
  <si>
    <t>○○市、○○市（品目名○○、○ｈａ）</t>
  </si>
  <si>
    <t>１　集出荷システム導入の目的・取組を実施する産地の範囲</t>
  </si>
  <si>
    <t>事業実施主体</t>
    <phoneticPr fontId="1"/>
  </si>
  <si>
    <t>令和　年　月</t>
  </si>
  <si>
    <t>露地野菜集出荷システム整備計画</t>
  </si>
  <si>
    <t>（参考様式６）</t>
    <phoneticPr fontId="1"/>
  </si>
  <si>
    <t>※必要に応じて適宜行を追加してください。</t>
    <rPh sb="1" eb="3">
      <t>ヒツヨウ</t>
    </rPh>
    <rPh sb="4" eb="5">
      <t>オウ</t>
    </rPh>
    <rPh sb="7" eb="9">
      <t>テキギ</t>
    </rPh>
    <rPh sb="9" eb="10">
      <t>ギョウ</t>
    </rPh>
    <rPh sb="11" eb="13">
      <t>ツイカ</t>
    </rPh>
    <phoneticPr fontId="1"/>
  </si>
  <si>
    <t>備考</t>
    <rPh sb="0" eb="2">
      <t>ビコウ</t>
    </rPh>
    <phoneticPr fontId="41"/>
  </si>
  <si>
    <t>金額（税込）</t>
    <rPh sb="0" eb="2">
      <t>キンガク</t>
    </rPh>
    <rPh sb="3" eb="5">
      <t>ゼイコ</t>
    </rPh>
    <phoneticPr fontId="1"/>
  </si>
  <si>
    <t>数量</t>
    <rPh sb="0" eb="2">
      <t>スウリョウ</t>
    </rPh>
    <phoneticPr fontId="1"/>
  </si>
  <si>
    <t>名称・規格</t>
    <rPh sb="0" eb="2">
      <t>メイショウ</t>
    </rPh>
    <rPh sb="3" eb="5">
      <t>キカク</t>
    </rPh>
    <phoneticPr fontId="1"/>
  </si>
  <si>
    <t>番号</t>
  </si>
  <si>
    <t>受益者名</t>
    <rPh sb="0" eb="4">
      <t>ジュエキシャメイ</t>
    </rPh>
    <phoneticPr fontId="1"/>
  </si>
  <si>
    <t>営農開始に必要な生産資材等一覧表</t>
    <rPh sb="13" eb="15">
      <t>イチラン</t>
    </rPh>
    <rPh sb="15" eb="16">
      <t>ヒョウ</t>
    </rPh>
    <phoneticPr fontId="41"/>
  </si>
  <si>
    <t>（参考様式７）</t>
    <rPh sb="1" eb="5">
      <t>サンコウヨウシキ</t>
    </rPh>
    <phoneticPr fontId="1"/>
  </si>
  <si>
    <t>茶加工用機械・装置</t>
    <rPh sb="0" eb="4">
      <t>チャカコウヨウ</t>
    </rPh>
    <rPh sb="4" eb="6">
      <t>キカイ</t>
    </rPh>
    <rPh sb="7" eb="9">
      <t>ソウチ</t>
    </rPh>
    <phoneticPr fontId="1"/>
  </si>
  <si>
    <t>茶防霜施設</t>
    <rPh sb="0" eb="5">
      <t>チャボウソウシセツ</t>
    </rPh>
    <phoneticPr fontId="1"/>
  </si>
  <si>
    <t>いちご高設栽培施設</t>
    <rPh sb="3" eb="9">
      <t>コウセツサイバイシセツ</t>
    </rPh>
    <phoneticPr fontId="1"/>
  </si>
  <si>
    <t>果樹棚</t>
    <rPh sb="0" eb="3">
      <t>カジュダナ</t>
    </rPh>
    <phoneticPr fontId="1"/>
  </si>
  <si>
    <t>降雨防止施設</t>
    <rPh sb="0" eb="6">
      <t>コウウボウシシセツ</t>
    </rPh>
    <phoneticPr fontId="1"/>
  </si>
  <si>
    <t>単棟型パイプハウス</t>
    <rPh sb="0" eb="3">
      <t>タントウガタ</t>
    </rPh>
    <phoneticPr fontId="1"/>
  </si>
  <si>
    <t>連棟型パイプハウス</t>
    <rPh sb="0" eb="3">
      <t>レントウガタ</t>
    </rPh>
    <phoneticPr fontId="1"/>
  </si>
  <si>
    <t>軽量鉄骨ハウス</t>
    <rPh sb="0" eb="4">
      <t>ケイリョウテッコツ</t>
    </rPh>
    <phoneticPr fontId="1"/>
  </si>
  <si>
    <t>上限事業費（税抜）</t>
    <rPh sb="0" eb="5">
      <t>ジョウゲンジギョウヒ</t>
    </rPh>
    <rPh sb="6" eb="8">
      <t>ゼイヌ</t>
    </rPh>
    <phoneticPr fontId="1"/>
  </si>
  <si>
    <t>施設種類</t>
    <rPh sb="0" eb="2">
      <t>シセツ</t>
    </rPh>
    <rPh sb="2" eb="4">
      <t>シュルイ</t>
    </rPh>
    <phoneticPr fontId="1"/>
  </si>
  <si>
    <t>上限事業費（税込）</t>
    <rPh sb="0" eb="5">
      <t>ジョウゲンジギョウヒ</t>
    </rPh>
    <rPh sb="6" eb="8">
      <t>ゼイコ</t>
    </rPh>
    <phoneticPr fontId="1"/>
  </si>
  <si>
    <t>②
（間接補助事業費）</t>
    <rPh sb="3" eb="5">
      <t>カンセツ</t>
    </rPh>
    <rPh sb="5" eb="7">
      <t>ホジョ</t>
    </rPh>
    <rPh sb="7" eb="10">
      <t>ジギョウヒ</t>
    </rPh>
    <phoneticPr fontId="1"/>
  </si>
  <si>
    <t>簡易課税</t>
    <rPh sb="0" eb="4">
      <t>カンイカゼイ</t>
    </rPh>
    <phoneticPr fontId="1"/>
  </si>
  <si>
    <t>本則課税</t>
    <rPh sb="0" eb="4">
      <t>ホンソクカゼイ</t>
    </rPh>
    <phoneticPr fontId="1"/>
  </si>
  <si>
    <t>1/2</t>
    <phoneticPr fontId="1"/>
  </si>
  <si>
    <t>簡易課税</t>
    <rPh sb="0" eb="2">
      <t>カンイ</t>
    </rPh>
    <rPh sb="2" eb="4">
      <t>カゼイ</t>
    </rPh>
    <phoneticPr fontId="1"/>
  </si>
  <si>
    <t>本則課税</t>
    <rPh sb="0" eb="2">
      <t>ホンソク</t>
    </rPh>
    <rPh sb="2" eb="4">
      <t>カゼイ</t>
    </rPh>
    <phoneticPr fontId="1"/>
  </si>
  <si>
    <t>根域制限栽培</t>
    <rPh sb="0" eb="6">
      <t>コンイキセイゲンサイバイ</t>
    </rPh>
    <phoneticPr fontId="1"/>
  </si>
  <si>
    <t>間接経費</t>
    <rPh sb="0" eb="2">
      <t>カンセツ</t>
    </rPh>
    <rPh sb="2" eb="4">
      <t>ケイヒ</t>
    </rPh>
    <phoneticPr fontId="1"/>
  </si>
  <si>
    <t>対象経費</t>
    <rPh sb="0" eb="4">
      <t>タイショウケイヒ</t>
    </rPh>
    <phoneticPr fontId="1"/>
  </si>
  <si>
    <t>県補助率</t>
    <rPh sb="0" eb="4">
      <t>ケンホジョリツ</t>
    </rPh>
    <phoneticPr fontId="1"/>
  </si>
  <si>
    <t>V字ジョイント</t>
    <rPh sb="1" eb="2">
      <t>ジ</t>
    </rPh>
    <phoneticPr fontId="1"/>
  </si>
  <si>
    <r>
      <rPr>
        <sz val="10.5"/>
        <color rgb="FFFF0000"/>
        <rFont val="BIZ UD明朝 Medium"/>
        <family val="1"/>
        <charset val="128"/>
      </rPr>
      <t>○○○○</t>
    </r>
    <r>
      <rPr>
        <sz val="10.5"/>
        <color theme="1"/>
        <rFont val="BIZ UD明朝 Medium"/>
        <family val="1"/>
        <charset val="128"/>
      </rPr>
      <t>　施設・機械等管理運営規程（案）</t>
    </r>
    <phoneticPr fontId="1"/>
  </si>
  <si>
    <r>
      <t>第１条</t>
    </r>
    <r>
      <rPr>
        <sz val="7"/>
        <color theme="1"/>
        <rFont val="BIZ UD明朝 Medium"/>
        <family val="1"/>
        <charset val="128"/>
      </rPr>
      <t>  </t>
    </r>
    <r>
      <rPr>
        <sz val="7"/>
        <color theme="1"/>
        <rFont val="BIZ UD明朝 Medium"/>
        <family val="1"/>
      </rPr>
      <t xml:space="preserve"> </t>
    </r>
    <r>
      <rPr>
        <sz val="10.5"/>
        <color theme="1"/>
        <rFont val="BIZ UD明朝 Medium"/>
        <family val="1"/>
        <charset val="128"/>
      </rPr>
      <t>この規程は、</t>
    </r>
    <r>
      <rPr>
        <sz val="10.5"/>
        <color rgb="FFFF0000"/>
        <rFont val="BIZ UD明朝 Medium"/>
        <family val="1"/>
        <charset val="128"/>
      </rPr>
      <t>○○○○</t>
    </r>
    <r>
      <rPr>
        <sz val="10.5"/>
        <color theme="1"/>
        <rFont val="BIZ UD明朝 Medium"/>
        <family val="1"/>
        <charset val="128"/>
      </rPr>
      <t>（以下「事業主体」という。）が</t>
    </r>
    <r>
      <rPr>
        <sz val="10.5"/>
        <color rgb="FFFF0000"/>
        <rFont val="BIZ UD明朝 Medium"/>
        <family val="1"/>
        <charset val="128"/>
      </rPr>
      <t>令和○年度</t>
    </r>
    <r>
      <rPr>
        <sz val="10.5"/>
        <color theme="1"/>
        <rFont val="BIZ UD明朝 Medium"/>
        <family val="1"/>
        <charset val="128"/>
      </rPr>
      <t>さが園芸888整備支援事業により導入した農業施設・機械等（以下「施設・機械等」という。）の有効且つ適切な管理運営を図ることで、経営の安定と向上を目的とする。</t>
    </r>
    <phoneticPr fontId="1"/>
  </si>
  <si>
    <r>
      <t>第３条　施設・機械等の管理責任者は</t>
    </r>
    <r>
      <rPr>
        <sz val="10.5"/>
        <color rgb="FFFF0000"/>
        <rFont val="BIZ UD明朝 Medium"/>
        <family val="1"/>
        <charset val="128"/>
      </rPr>
      <t>○○○○</t>
    </r>
    <r>
      <rPr>
        <sz val="10.5"/>
        <color theme="1"/>
        <rFont val="BIZ UD明朝 Medium"/>
        <family val="1"/>
        <charset val="128"/>
      </rPr>
      <t>とする。</t>
    </r>
    <phoneticPr fontId="1"/>
  </si>
  <si>
    <t>（１戸）</t>
    <phoneticPr fontId="1"/>
  </si>
  <si>
    <t>竣工（予定）
年月</t>
    <rPh sb="0" eb="2">
      <t>シュンコウ</t>
    </rPh>
    <rPh sb="3" eb="5">
      <t>ヨテイ</t>
    </rPh>
    <rPh sb="7" eb="9">
      <t>ネンゲツ</t>
    </rPh>
    <phoneticPr fontId="1"/>
  </si>
  <si>
    <t>根域制限栽培施設</t>
    <rPh sb="0" eb="8">
      <t>コンイキセイゲンサイバイシセツ</t>
    </rPh>
    <phoneticPr fontId="3"/>
  </si>
  <si>
    <t>又は</t>
    <phoneticPr fontId="1"/>
  </si>
  <si>
    <t>V字ジョイント栽培施設整備に取り組む事業実施主体で、果樹経営支援対策事業（国庫）の対象となる場合　：　佐賀県園芸農業振興基金協会業務方法書　別記様式１号、補助対象事業費計算書（参考様式４）</t>
    <phoneticPr fontId="1"/>
  </si>
  <si>
    <t>別表３の事業実施主体のうち（２）、又は（３）のうち農作業受託者にレンタル方式で支援する場合　：　農作業受託計画書（参考様式５）</t>
    <rPh sb="17" eb="18">
      <t>マタ</t>
    </rPh>
    <rPh sb="25" eb="31">
      <t>ノウサギョウジュタクシャ</t>
    </rPh>
    <rPh sb="36" eb="38">
      <t>ホウシキ</t>
    </rPh>
    <rPh sb="39" eb="41">
      <t>シエン</t>
    </rPh>
    <rPh sb="43" eb="45">
      <t>バアイ</t>
    </rPh>
    <rPh sb="48" eb="51">
      <t>ノウサギョウ</t>
    </rPh>
    <rPh sb="51" eb="53">
      <t>ジュタク</t>
    </rPh>
    <rPh sb="53" eb="56">
      <t>ケイカクショ</t>
    </rPh>
    <rPh sb="57" eb="59">
      <t>サンコウ</t>
    </rPh>
    <rPh sb="59" eb="61">
      <t>ヨウシキ</t>
    </rPh>
    <phoneticPr fontId="3"/>
  </si>
  <si>
    <t>さが園芸888整備支援事業　実施状況報告書兼評価報告書（改善状況報告書）</t>
    <rPh sb="7" eb="11">
      <t>セイビシエン</t>
    </rPh>
    <rPh sb="11" eb="13">
      <t>ジギョウ</t>
    </rPh>
    <rPh sb="14" eb="16">
      <t>ジッシ</t>
    </rPh>
    <rPh sb="16" eb="18">
      <t>ジョウキョウ</t>
    </rPh>
    <rPh sb="18" eb="20">
      <t>ホウコク</t>
    </rPh>
    <rPh sb="20" eb="21">
      <t>ショ</t>
    </rPh>
    <rPh sb="21" eb="22">
      <t>ケン</t>
    </rPh>
    <rPh sb="22" eb="24">
      <t>ヒョウカ</t>
    </rPh>
    <rPh sb="24" eb="27">
      <t>ホウコクショ</t>
    </rPh>
    <rPh sb="28" eb="35">
      <t>カイゼンジョウキョウホウコクショ</t>
    </rPh>
    <phoneticPr fontId="7"/>
  </si>
  <si>
    <t>（</t>
    <phoneticPr fontId="1"/>
  </si>
  <si>
    <t>実施分 報告年度</t>
    <phoneticPr fontId="1"/>
  </si>
  <si>
    <t>○○年度</t>
    <rPh sb="2" eb="4">
      <t>ネンド</t>
    </rPh>
    <phoneticPr fontId="1"/>
  </si>
  <si>
    <t>)</t>
    <phoneticPr fontId="1"/>
  </si>
  <si>
    <t>※関連する中古ハウスリノベーション対策を２か年度に渡って実施する場合、目標値は事業実施２か年度目の翌々年度とし、これに合わせて事業評価も実施すること。</t>
    <rPh sb="1" eb="3">
      <t>カンレン</t>
    </rPh>
    <rPh sb="5" eb="7">
      <t>チュウコ</t>
    </rPh>
    <rPh sb="17" eb="19">
      <t>タイサク</t>
    </rPh>
    <rPh sb="22" eb="24">
      <t>ネンド</t>
    </rPh>
    <rPh sb="25" eb="26">
      <t>ワタ</t>
    </rPh>
    <rPh sb="28" eb="30">
      <t>ジッシ</t>
    </rPh>
    <rPh sb="32" eb="34">
      <t>バアイ</t>
    </rPh>
    <rPh sb="35" eb="38">
      <t>モクヒョウチ</t>
    </rPh>
    <rPh sb="39" eb="43">
      <t>ジギョウジッシ</t>
    </rPh>
    <rPh sb="45" eb="46">
      <t>ネン</t>
    </rPh>
    <rPh sb="46" eb="47">
      <t>ド</t>
    </rPh>
    <rPh sb="47" eb="48">
      <t>メ</t>
    </rPh>
    <rPh sb="49" eb="51">
      <t>ヨクヨク</t>
    </rPh>
    <rPh sb="51" eb="53">
      <t>ネンド</t>
    </rPh>
    <rPh sb="59" eb="60">
      <t>ア</t>
    </rPh>
    <rPh sb="63" eb="67">
      <t>ジギョウヒョウカ</t>
    </rPh>
    <rPh sb="68" eb="70">
      <t>ジッシ</t>
    </rPh>
    <phoneticPr fontId="1"/>
  </si>
  <si>
    <r>
      <t>営農開始に必要な生産資材等を導入する場合</t>
    </r>
    <r>
      <rPr>
        <u/>
        <sz val="11"/>
        <color rgb="FFFF0000"/>
        <rFont val="BIZ UDゴシック"/>
        <family val="3"/>
        <charset val="128"/>
      </rPr>
      <t>において、見積書が複数ある場合</t>
    </r>
    <r>
      <rPr>
        <u/>
        <sz val="11"/>
        <color theme="10"/>
        <rFont val="BIZ UDゴシック"/>
        <family val="3"/>
        <charset val="128"/>
      </rPr>
      <t>　：　営農開始に必要な資材等一覧表（参考様式７）</t>
    </r>
    <rPh sb="0" eb="4">
      <t>エイノウカイシ</t>
    </rPh>
    <rPh sb="5" eb="7">
      <t>ヒツヨウ</t>
    </rPh>
    <rPh sb="8" eb="13">
      <t>セイサンシザイトウ</t>
    </rPh>
    <rPh sb="14" eb="16">
      <t>ドウニュウ</t>
    </rPh>
    <rPh sb="18" eb="20">
      <t>バアイ</t>
    </rPh>
    <rPh sb="25" eb="28">
      <t>ミツモリショ</t>
    </rPh>
    <rPh sb="29" eb="31">
      <t>フクスウ</t>
    </rPh>
    <rPh sb="33" eb="35">
      <t>バアイ</t>
    </rPh>
    <rPh sb="38" eb="42">
      <t>エイノウカイシ</t>
    </rPh>
    <rPh sb="43" eb="45">
      <t>ヒツヨウ</t>
    </rPh>
    <rPh sb="46" eb="49">
      <t>シザイトウ</t>
    </rPh>
    <rPh sb="49" eb="50">
      <t>イチ</t>
    </rPh>
    <rPh sb="50" eb="51">
      <t>ラン</t>
    </rPh>
    <rPh sb="51" eb="52">
      <t>ヒョウ</t>
    </rPh>
    <rPh sb="53" eb="57">
      <t>サンコウヨウシキ</t>
    </rPh>
    <phoneticPr fontId="1"/>
  </si>
  <si>
    <t>（別紙I）</t>
    <phoneticPr fontId="1"/>
  </si>
  <si>
    <t>　私は、下記の事項を確認し、遵守することを誓約し、遵守できない場合は既交付の本対策に</t>
    <phoneticPr fontId="1"/>
  </si>
  <si>
    <t>かかる補助金を返還します。</t>
    <phoneticPr fontId="1"/>
  </si>
  <si>
    <t>□2か年度目までに園芸生産の拡大を行います。</t>
    <phoneticPr fontId="1"/>
  </si>
  <si>
    <t>関連する中古ハウスリノベーション対策を2か年度に渡って実施する場合にかかる誓約書</t>
    <phoneticPr fontId="1"/>
  </si>
  <si>
    <t>□誓約内容を遵守しなかった場合は、当該事業で交付を受けた補助金の一部または全部を</t>
    <phoneticPr fontId="1"/>
  </si>
  <si>
    <t>返納することを承諾します。</t>
    <phoneticPr fontId="1"/>
  </si>
  <si>
    <r>
      <rPr>
        <sz val="11"/>
        <color rgb="FFFF0000"/>
        <rFont val="BIZ UDゴシック"/>
        <family val="3"/>
        <charset val="128"/>
      </rPr>
      <t>　　　　　　　　　　　　　　　　　　　　　　　　</t>
    </r>
    <r>
      <rPr>
        <u/>
        <sz val="11"/>
        <color rgb="FFFF0000"/>
        <rFont val="BIZ UDゴシック"/>
        <family val="3"/>
        <charset val="128"/>
      </rPr>
      <t>新規就農者以外の事業実施主体のうち、事業実施年度の１年度前までに中古園芸用ハウスを取得した、知事が特に必要と認める事業実施主体については、</t>
    </r>
    <phoneticPr fontId="1"/>
  </si>
  <si>
    <r>
      <rPr>
        <sz val="11"/>
        <color rgb="FFFF0000"/>
        <rFont val="BIZ UDゴシック"/>
        <family val="3"/>
        <charset val="128"/>
      </rPr>
      <t>　　　　　　　　　　　　　　　　　　　　　　　　</t>
    </r>
    <r>
      <rPr>
        <u/>
        <sz val="11"/>
        <color rgb="FFFF0000"/>
        <rFont val="BIZ UDゴシック"/>
        <family val="3"/>
        <charset val="128"/>
      </rPr>
      <t>当該中古園芸用ハウスを取得した日を示す売買契約書の写し等</t>
    </r>
    <phoneticPr fontId="1"/>
  </si>
  <si>
    <t>（参考様式８）</t>
    <rPh sb="1" eb="3">
      <t>サンコウ</t>
    </rPh>
    <rPh sb="3" eb="5">
      <t>ヨウシキ</t>
    </rPh>
    <phoneticPr fontId="1"/>
  </si>
  <si>
    <t>作業体系</t>
    <rPh sb="0" eb="4">
      <t>サギョウタイケイ</t>
    </rPh>
    <phoneticPr fontId="1"/>
  </si>
  <si>
    <t>現状（令和◯年度）</t>
    <rPh sb="0" eb="2">
      <t>ゲンジョウ</t>
    </rPh>
    <rPh sb="3" eb="5">
      <t>レイワ</t>
    </rPh>
    <rPh sb="6" eb="8">
      <t>ネンド</t>
    </rPh>
    <phoneticPr fontId="1"/>
  </si>
  <si>
    <t>目標（令和◯年度）</t>
    <rPh sb="0" eb="2">
      <t>モクヒョウ</t>
    </rPh>
    <rPh sb="3" eb="5">
      <t>レイワ</t>
    </rPh>
    <rPh sb="6" eb="8">
      <t>ネンド</t>
    </rPh>
    <phoneticPr fontId="1"/>
  </si>
  <si>
    <t>増減</t>
    <rPh sb="0" eb="2">
      <t>ゾウゲン</t>
    </rPh>
    <phoneticPr fontId="1"/>
  </si>
  <si>
    <t>区分</t>
    <rPh sb="0" eb="2">
      <t>クブン</t>
    </rPh>
    <phoneticPr fontId="1"/>
  </si>
  <si>
    <t>機械導入
段階</t>
    <rPh sb="0" eb="2">
      <t>キカイ</t>
    </rPh>
    <rPh sb="2" eb="4">
      <t>ドウニュウ</t>
    </rPh>
    <rPh sb="5" eb="7">
      <t>ダンカイ</t>
    </rPh>
    <phoneticPr fontId="1"/>
  </si>
  <si>
    <t>作業内容・機械</t>
    <rPh sb="0" eb="2">
      <t>サギョウ</t>
    </rPh>
    <rPh sb="2" eb="4">
      <t>ナイヨウ</t>
    </rPh>
    <rPh sb="5" eb="7">
      <t>キカイ</t>
    </rPh>
    <phoneticPr fontId="1"/>
  </si>
  <si>
    <t>個人
所有</t>
    <rPh sb="0" eb="2">
      <t>コジン</t>
    </rPh>
    <rPh sb="3" eb="5">
      <t>ショユウ</t>
    </rPh>
    <phoneticPr fontId="1"/>
  </si>
  <si>
    <t>組合
所有</t>
    <rPh sb="0" eb="2">
      <t>クミアイ</t>
    </rPh>
    <rPh sb="3" eb="5">
      <t>ショユウ</t>
    </rPh>
    <phoneticPr fontId="1"/>
  </si>
  <si>
    <t>①播種・移植</t>
    <rPh sb="1" eb="3">
      <t>ハシュ</t>
    </rPh>
    <rPh sb="4" eb="6">
      <t>イショク</t>
    </rPh>
    <phoneticPr fontId="1"/>
  </si>
  <si>
    <t>手作業</t>
    <rPh sb="0" eb="3">
      <t>テサギョウ</t>
    </rPh>
    <phoneticPr fontId="1"/>
  </si>
  <si>
    <t>全自動播種機</t>
    <rPh sb="0" eb="3">
      <t>ゼンジドウ</t>
    </rPh>
    <rPh sb="3" eb="5">
      <t>ハシュ</t>
    </rPh>
    <rPh sb="5" eb="6">
      <t>キ</t>
    </rPh>
    <phoneticPr fontId="1"/>
  </si>
  <si>
    <t>移植</t>
    <rPh sb="0" eb="2">
      <t>イショク</t>
    </rPh>
    <phoneticPr fontId="1"/>
  </si>
  <si>
    <t>半自動歩行型２条</t>
    <rPh sb="0" eb="3">
      <t>ハンジドウ</t>
    </rPh>
    <rPh sb="3" eb="6">
      <t>ホコウガタ</t>
    </rPh>
    <rPh sb="7" eb="8">
      <t>ジョウ</t>
    </rPh>
    <phoneticPr fontId="1"/>
  </si>
  <si>
    <t>半自動歩行型４条</t>
    <rPh sb="0" eb="3">
      <t>ハンジドウ</t>
    </rPh>
    <rPh sb="3" eb="5">
      <t>ホコウ</t>
    </rPh>
    <rPh sb="5" eb="6">
      <t>ガタ</t>
    </rPh>
    <rPh sb="7" eb="8">
      <t>ジョウ</t>
    </rPh>
    <phoneticPr fontId="1"/>
  </si>
  <si>
    <t>全自動歩行型４条</t>
    <rPh sb="0" eb="3">
      <t>ゼンジドウ</t>
    </rPh>
    <rPh sb="3" eb="6">
      <t>ホコウガタ</t>
    </rPh>
    <rPh sb="7" eb="8">
      <t>ジョウ</t>
    </rPh>
    <phoneticPr fontId="1"/>
  </si>
  <si>
    <t>②収穫</t>
    <rPh sb="1" eb="3">
      <t>シュウカク</t>
    </rPh>
    <phoneticPr fontId="1"/>
  </si>
  <si>
    <t>歩行型収穫機</t>
    <rPh sb="0" eb="3">
      <t>ホコウガタ</t>
    </rPh>
    <rPh sb="3" eb="5">
      <t>シュウカク</t>
    </rPh>
    <rPh sb="5" eb="6">
      <t>キ</t>
    </rPh>
    <phoneticPr fontId="1"/>
  </si>
  <si>
    <t>収穫
（拾上げ）</t>
    <rPh sb="0" eb="2">
      <t>シュウカク</t>
    </rPh>
    <rPh sb="4" eb="6">
      <t>ヒロイア</t>
    </rPh>
    <phoneticPr fontId="1"/>
  </si>
  <si>
    <t>乗用型ピッカー（昇降機付）</t>
    <rPh sb="0" eb="2">
      <t>ジョウヨウ</t>
    </rPh>
    <rPh sb="2" eb="3">
      <t>ガタ</t>
    </rPh>
    <rPh sb="8" eb="11">
      <t>ショウコウキ</t>
    </rPh>
    <rPh sb="11" eb="12">
      <t>ツ</t>
    </rPh>
    <phoneticPr fontId="1"/>
  </si>
  <si>
    <t>圃場内運搬</t>
    <rPh sb="0" eb="3">
      <t>ホジョウナイ</t>
    </rPh>
    <rPh sb="3" eb="5">
      <t>ウンパン</t>
    </rPh>
    <phoneticPr fontId="1"/>
  </si>
  <si>
    <t>運搬車</t>
    <rPh sb="0" eb="3">
      <t>ウンパンシャ</t>
    </rPh>
    <phoneticPr fontId="1"/>
  </si>
  <si>
    <t>トラクタリフト</t>
    <phoneticPr fontId="1"/>
  </si>
  <si>
    <t>※播種・移植にかかる機械を導入する場合は①の欄を、収穫にかかる機械を導入する場合は②の欄を記入する。</t>
    <rPh sb="1" eb="3">
      <t>ハシュ</t>
    </rPh>
    <rPh sb="4" eb="6">
      <t>イショク</t>
    </rPh>
    <rPh sb="10" eb="12">
      <t>キカイ</t>
    </rPh>
    <rPh sb="13" eb="15">
      <t>ドウニュウ</t>
    </rPh>
    <rPh sb="17" eb="19">
      <t>バアイ</t>
    </rPh>
    <rPh sb="22" eb="23">
      <t>ラン</t>
    </rPh>
    <rPh sb="25" eb="27">
      <t>シュウカク</t>
    </rPh>
    <rPh sb="31" eb="33">
      <t>キカイ</t>
    </rPh>
    <rPh sb="34" eb="36">
      <t>ドウニュウ</t>
    </rPh>
    <rPh sb="38" eb="40">
      <t>バアイ</t>
    </rPh>
    <rPh sb="43" eb="44">
      <t>ラン</t>
    </rPh>
    <rPh sb="45" eb="47">
      <t>キニュウ</t>
    </rPh>
    <phoneticPr fontId="1"/>
  </si>
  <si>
    <t>たまねぎ機械導入・高度化計画</t>
    <rPh sb="6" eb="8">
      <t>ドウニュウ</t>
    </rPh>
    <rPh sb="9" eb="11">
      <t>コウド</t>
    </rPh>
    <phoneticPr fontId="1"/>
  </si>
  <si>
    <t>全自動乗用型４条</t>
    <rPh sb="0" eb="3">
      <t>ゼンジドウ</t>
    </rPh>
    <rPh sb="3" eb="5">
      <t>ジョウヨウ</t>
    </rPh>
    <rPh sb="5" eb="6">
      <t>ガタ</t>
    </rPh>
    <rPh sb="7" eb="8">
      <t>ジョウ</t>
    </rPh>
    <phoneticPr fontId="1"/>
  </si>
  <si>
    <r>
      <t>根切機</t>
    </r>
    <r>
      <rPr>
        <sz val="9"/>
        <color theme="1"/>
        <rFont val="游ゴシック"/>
        <family val="3"/>
        <charset val="128"/>
        <scheme val="minor"/>
      </rPr>
      <t>(</t>
    </r>
    <r>
      <rPr>
        <sz val="8"/>
        <color theme="1"/>
        <rFont val="游ゴシック"/>
        <family val="3"/>
        <charset val="128"/>
        <scheme val="minor"/>
      </rPr>
      <t>トラクターアタッチメント)</t>
    </r>
    <rPh sb="0" eb="2">
      <t>ネキ</t>
    </rPh>
    <rPh sb="2" eb="3">
      <t>キ</t>
    </rPh>
    <phoneticPr fontId="1"/>
  </si>
  <si>
    <r>
      <t>葉切機</t>
    </r>
    <r>
      <rPr>
        <sz val="8"/>
        <color theme="1"/>
        <rFont val="游ゴシック"/>
        <family val="3"/>
        <charset val="128"/>
        <scheme val="minor"/>
      </rPr>
      <t>(トラクターアタッチメント)</t>
    </r>
    <rPh sb="0" eb="2">
      <t>ハキリ</t>
    </rPh>
    <rPh sb="2" eb="3">
      <t>キ</t>
    </rPh>
    <phoneticPr fontId="1"/>
  </si>
  <si>
    <r>
      <t>堀上機</t>
    </r>
    <r>
      <rPr>
        <sz val="8"/>
        <color theme="1"/>
        <rFont val="游ゴシック"/>
        <family val="3"/>
        <charset val="128"/>
        <scheme val="minor"/>
      </rPr>
      <t>(トラクターアタッチメント)</t>
    </r>
    <rPh sb="0" eb="2">
      <t>ホリアゲ</t>
    </rPh>
    <rPh sb="2" eb="3">
      <t>キ</t>
    </rPh>
    <phoneticPr fontId="1"/>
  </si>
  <si>
    <t>アタッチ牽引用トラクタ又は乗用管理機</t>
    <rPh sb="4" eb="7">
      <t>ケンインヨウ</t>
    </rPh>
    <rPh sb="11" eb="12">
      <t>マタ</t>
    </rPh>
    <rPh sb="13" eb="18">
      <t>ジョウヨウカンリキ</t>
    </rPh>
    <phoneticPr fontId="1"/>
  </si>
  <si>
    <t>歩行型ピッカー</t>
    <rPh sb="0" eb="3">
      <t>ホコウガタ</t>
    </rPh>
    <phoneticPr fontId="1"/>
  </si>
  <si>
    <t>歩行型ピッカー（昇降機付）</t>
    <rPh sb="0" eb="3">
      <t>ホコウガタ</t>
    </rPh>
    <rPh sb="8" eb="10">
      <t>ショウコウ</t>
    </rPh>
    <rPh sb="10" eb="11">
      <t>キ</t>
    </rPh>
    <rPh sb="11" eb="12">
      <t>ツ</t>
    </rPh>
    <phoneticPr fontId="1"/>
  </si>
  <si>
    <r>
      <t>※手作業の場合は、該当する</t>
    </r>
    <r>
      <rPr>
        <sz val="11"/>
        <color theme="1"/>
        <rFont val="Segoe UI Symbol"/>
        <family val="2"/>
      </rPr>
      <t>☐</t>
    </r>
    <r>
      <rPr>
        <sz val="11"/>
        <color theme="1"/>
        <rFont val="游ゴシック"/>
        <family val="2"/>
        <charset val="128"/>
        <scheme val="minor"/>
      </rPr>
      <t>に ✓ を記入し、機械を所有または導入予定の場合は、台数を記入する。</t>
    </r>
    <rPh sb="1" eb="4">
      <t>テサギョウ</t>
    </rPh>
    <rPh sb="5" eb="7">
      <t>バアイ</t>
    </rPh>
    <rPh sb="9" eb="11">
      <t>ガイトウ</t>
    </rPh>
    <rPh sb="19" eb="21">
      <t>キニュウ</t>
    </rPh>
    <rPh sb="23" eb="25">
      <t>キカイ</t>
    </rPh>
    <rPh sb="26" eb="28">
      <t>ショユウ</t>
    </rPh>
    <rPh sb="31" eb="35">
      <t>ドウニュウヨテイ</t>
    </rPh>
    <rPh sb="36" eb="38">
      <t>バアイ</t>
    </rPh>
    <rPh sb="40" eb="42">
      <t>ダイスウ</t>
    </rPh>
    <rPh sb="43" eb="45">
      <t>キニュウ</t>
    </rPh>
    <phoneticPr fontId="1"/>
  </si>
  <si>
    <r>
      <t>品目たまねぎで機械を導入する場合　：　</t>
    </r>
    <r>
      <rPr>
        <u/>
        <sz val="11"/>
        <color rgb="FFFF0000"/>
        <rFont val="BIZ UDゴシック"/>
        <family val="3"/>
        <charset val="128"/>
      </rPr>
      <t>たまねぎ機械導入・高度化計画（参考様式８）</t>
    </r>
    <rPh sb="0" eb="2">
      <t>ヒンモク</t>
    </rPh>
    <rPh sb="10" eb="12">
      <t>ドウニュウ</t>
    </rPh>
    <rPh sb="23" eb="25">
      <t>キカイ</t>
    </rPh>
    <rPh sb="25" eb="27">
      <t>ドウニュウ</t>
    </rPh>
    <rPh sb="28" eb="31">
      <t>コウドカ</t>
    </rPh>
    <rPh sb="31" eb="33">
      <t>ケイカク</t>
    </rPh>
    <rPh sb="34" eb="38">
      <t>サンコウヨウシキ</t>
    </rPh>
    <phoneticPr fontId="1"/>
  </si>
  <si>
    <t>農事組合法人</t>
  </si>
  <si>
    <t>認定農業者</t>
  </si>
  <si>
    <t>認定新規就農者</t>
  </si>
  <si>
    <t>別紙I「独立・自立就農に係る要件確認表」（新規就農者育成対策を実施する場合で、初回の実施状況報告の場合のみ）</t>
    <rPh sb="0" eb="2">
      <t>ベッシ</t>
    </rPh>
    <rPh sb="4" eb="6">
      <t>ドクリツ</t>
    </rPh>
    <rPh sb="7" eb="9">
      <t>ジリツ</t>
    </rPh>
    <rPh sb="9" eb="11">
      <t>シュウノウ</t>
    </rPh>
    <rPh sb="12" eb="13">
      <t>カカ</t>
    </rPh>
    <rPh sb="14" eb="16">
      <t>ヨウケン</t>
    </rPh>
    <rPh sb="16" eb="19">
      <t>カクニンヒョウ</t>
    </rPh>
    <rPh sb="21" eb="26">
      <t>シンキシュウノウシャ</t>
    </rPh>
    <rPh sb="26" eb="30">
      <t>イクセイタイサク</t>
    </rPh>
    <rPh sb="31" eb="33">
      <t>ジッシ</t>
    </rPh>
    <rPh sb="35" eb="37">
      <t>バアイ</t>
    </rPh>
    <rPh sb="39" eb="41">
      <t>ショカイ</t>
    </rPh>
    <rPh sb="42" eb="46">
      <t>ジッシジョウキョウ</t>
    </rPh>
    <rPh sb="46" eb="48">
      <t>ホウコク</t>
    </rPh>
    <rPh sb="49" eb="51">
      <t>バアイ</t>
    </rPh>
    <phoneticPr fontId="1"/>
  </si>
  <si>
    <t>「環境負荷低減のクロスコンプライアンスチェックシート」（当該取り組みを行った場合で、評価報告書の提出時のみ）</t>
    <rPh sb="1" eb="5">
      <t>カンキョウフカ</t>
    </rPh>
    <rPh sb="5" eb="7">
      <t>テイゲン</t>
    </rPh>
    <rPh sb="28" eb="31">
      <t>トウガイト</t>
    </rPh>
    <rPh sb="32" eb="33">
      <t>ク</t>
    </rPh>
    <rPh sb="35" eb="36">
      <t>オコナ</t>
    </rPh>
    <rPh sb="38" eb="40">
      <t>バアイ</t>
    </rPh>
    <rPh sb="42" eb="44">
      <t>ヒョウカ</t>
    </rPh>
    <rPh sb="44" eb="47">
      <t>ホウコクショ</t>
    </rPh>
    <rPh sb="48" eb="51">
      <t>テイシュツジ</t>
    </rPh>
    <phoneticPr fontId="1"/>
  </si>
  <si>
    <r>
      <t>「ＧＡＰ等の取組」は、実施要領別表６の中から受益者が取り組んだGAP</t>
    </r>
    <r>
      <rPr>
        <u/>
        <sz val="10"/>
        <color rgb="FFFF0000"/>
        <rFont val="BIZ UDPゴシック"/>
        <family val="3"/>
        <charset val="128"/>
      </rPr>
      <t>等</t>
    </r>
    <r>
      <rPr>
        <sz val="10"/>
        <rFont val="BIZ UDPゴシック"/>
        <family val="3"/>
        <charset val="128"/>
      </rPr>
      <t>の種類を記載し、実施した場合は、「取組状況」の欄に○を付けること。</t>
    </r>
    <rPh sb="4" eb="5">
      <t>トウ</t>
    </rPh>
    <rPh sb="6" eb="8">
      <t>トリクミ</t>
    </rPh>
    <rPh sb="34" eb="35">
      <t>トウ</t>
    </rPh>
    <rPh sb="43" eb="45">
      <t>ジッシ</t>
    </rPh>
    <rPh sb="47" eb="49">
      <t>バアイ</t>
    </rPh>
    <rPh sb="52" eb="54">
      <t>トリクミ</t>
    </rPh>
    <rPh sb="54" eb="56">
      <t>ジョウキョウ</t>
    </rPh>
    <rPh sb="58" eb="59">
      <t>ラン</t>
    </rPh>
    <rPh sb="62" eb="63">
      <t>ツ</t>
    </rPh>
    <phoneticPr fontId="7"/>
  </si>
  <si>
    <t>（別紙Ｊ）</t>
    <phoneticPr fontId="1"/>
  </si>
  <si>
    <t>新規就農者育成対策における独立・自営就農に係る要件確認表</t>
    <rPh sb="0" eb="5">
      <t>シンキシュウノウシャ</t>
    </rPh>
    <rPh sb="5" eb="9">
      <t>イクセイタイサク</t>
    </rPh>
    <rPh sb="13" eb="15">
      <t>ドクリツ</t>
    </rPh>
    <rPh sb="16" eb="20">
      <t>ジエイシュウノウ</t>
    </rPh>
    <rPh sb="21" eb="22">
      <t>カカ</t>
    </rPh>
    <rPh sb="23" eb="28">
      <t>ヨウケンカクニンヒョウ</t>
    </rPh>
    <phoneticPr fontId="1"/>
  </si>
  <si>
    <t>（受益者名：２戸以上の場合）</t>
    <rPh sb="1" eb="3">
      <t>ジュエキ</t>
    </rPh>
    <rPh sb="3" eb="4">
      <t>シャ</t>
    </rPh>
    <rPh sb="4" eb="5">
      <t>メイ</t>
    </rPh>
    <rPh sb="7" eb="8">
      <t>ト</t>
    </rPh>
    <rPh sb="8" eb="10">
      <t>イジョウ</t>
    </rPh>
    <rPh sb="11" eb="13">
      <t>バアイ</t>
    </rPh>
    <phoneticPr fontId="1"/>
  </si>
  <si>
    <t>住所</t>
    <rPh sb="0" eb="2">
      <t>ジュウショ</t>
    </rPh>
    <phoneticPr fontId="1"/>
  </si>
  <si>
    <r>
      <t xml:space="preserve">独立・自営就農日
</t>
    </r>
    <r>
      <rPr>
        <u/>
        <sz val="8"/>
        <color rgb="FFFF0000"/>
        <rFont val="BIZ UDゴシック"/>
        <family val="3"/>
        <charset val="128"/>
      </rPr>
      <t>（5の①～④をすべて満たした日）</t>
    </r>
    <rPh sb="0" eb="2">
      <t>ドクリツ</t>
    </rPh>
    <rPh sb="3" eb="5">
      <t>ジエイ</t>
    </rPh>
    <rPh sb="5" eb="8">
      <t>シュウノウビ</t>
    </rPh>
    <rPh sb="19" eb="20">
      <t>ミ</t>
    </rPh>
    <rPh sb="23" eb="24">
      <t>ヒ</t>
    </rPh>
    <phoneticPr fontId="1"/>
  </si>
  <si>
    <r>
      <rPr>
        <sz val="10.5"/>
        <color rgb="FFFF0000"/>
        <rFont val="BIZ UDゴシック"/>
        <family val="3"/>
        <charset val="128"/>
      </rPr>
      <t>　　　</t>
    </r>
    <r>
      <rPr>
        <u/>
        <sz val="10.5"/>
        <color rgb="FFFF0000"/>
        <rFont val="BIZ UDゴシック"/>
        <family val="3"/>
        <charset val="128"/>
      </rPr>
      <t>独立・自営就農の要件の確認</t>
    </r>
    <phoneticPr fontId="1"/>
  </si>
  <si>
    <t>要　　件</t>
    <rPh sb="0" eb="1">
      <t>ヨウ</t>
    </rPh>
    <rPh sb="3" eb="4">
      <t>ケン</t>
    </rPh>
    <phoneticPr fontId="1"/>
  </si>
  <si>
    <t>要件を満たした日</t>
    <rPh sb="0" eb="2">
      <t>ヨウケン</t>
    </rPh>
    <rPh sb="3" eb="4">
      <t>ミ</t>
    </rPh>
    <rPh sb="7" eb="8">
      <t>ヒ</t>
    </rPh>
    <phoneticPr fontId="1"/>
  </si>
  <si>
    <t>備考（証拠書類等）</t>
    <rPh sb="0" eb="2">
      <t>ビコウ</t>
    </rPh>
    <rPh sb="3" eb="8">
      <t>ショウコショルイトウ</t>
    </rPh>
    <phoneticPr fontId="1"/>
  </si>
  <si>
    <t>①</t>
    <phoneticPr fontId="1"/>
  </si>
  <si>
    <t>農地の所有権又は利用権を受益者が有すること。</t>
    <rPh sb="0" eb="2">
      <t>ノウチ</t>
    </rPh>
    <rPh sb="3" eb="7">
      <t>ショユウケンマタ</t>
    </rPh>
    <rPh sb="8" eb="10">
      <t>リヨウ</t>
    </rPh>
    <rPh sb="10" eb="11">
      <t>ケン</t>
    </rPh>
    <rPh sb="12" eb="15">
      <t>ジュエキシャ</t>
    </rPh>
    <rPh sb="16" eb="17">
      <t>ユウ</t>
    </rPh>
    <phoneticPr fontId="1"/>
  </si>
  <si>
    <t>年　　月　　日</t>
    <rPh sb="0" eb="1">
      <t>ネン</t>
    </rPh>
    <rPh sb="3" eb="4">
      <t>ガツ</t>
    </rPh>
    <rPh sb="6" eb="7">
      <t>ニチ</t>
    </rPh>
    <phoneticPr fontId="1"/>
  </si>
  <si>
    <t>（例）
・利用権設定申出書</t>
    <rPh sb="1" eb="2">
      <t>レイ</t>
    </rPh>
    <rPh sb="5" eb="8">
      <t>リヨウケン</t>
    </rPh>
    <rPh sb="8" eb="10">
      <t>セッテイ</t>
    </rPh>
    <rPh sb="10" eb="13">
      <t>モウシデショ</t>
    </rPh>
    <phoneticPr fontId="1"/>
  </si>
  <si>
    <t>②</t>
    <phoneticPr fontId="1"/>
  </si>
  <si>
    <t>主要な農業機械・施設を、受益者が所有し、又は借りていること。</t>
    <rPh sb="0" eb="2">
      <t>シュヨウ</t>
    </rPh>
    <rPh sb="3" eb="7">
      <t>ノウギョウキカイ</t>
    </rPh>
    <rPh sb="8" eb="10">
      <t>シセツ</t>
    </rPh>
    <rPh sb="12" eb="15">
      <t>ジュエキシャ</t>
    </rPh>
    <rPh sb="16" eb="18">
      <t>ショユウ</t>
    </rPh>
    <rPh sb="20" eb="21">
      <t>マタ</t>
    </rPh>
    <rPh sb="22" eb="23">
      <t>カ</t>
    </rPh>
    <phoneticPr fontId="1"/>
  </si>
  <si>
    <t>（例）
・農業機械・施設貸借契約書</t>
    <rPh sb="1" eb="2">
      <t>レイ</t>
    </rPh>
    <rPh sb="5" eb="9">
      <t>ノウギョウキカイ</t>
    </rPh>
    <rPh sb="10" eb="12">
      <t>シセツ</t>
    </rPh>
    <rPh sb="12" eb="17">
      <t>タイシャクケイヤクショ</t>
    </rPh>
    <phoneticPr fontId="1"/>
  </si>
  <si>
    <t>③</t>
    <phoneticPr fontId="1"/>
  </si>
  <si>
    <t>生産物や生産資材等を受益者の名義で出荷・取引すること。</t>
    <rPh sb="0" eb="3">
      <t>セイサンブツ</t>
    </rPh>
    <rPh sb="4" eb="9">
      <t>セイサンシザイトウ</t>
    </rPh>
    <rPh sb="10" eb="13">
      <t>ジュエキシャ</t>
    </rPh>
    <rPh sb="14" eb="16">
      <t>メイギ</t>
    </rPh>
    <rPh sb="17" eb="19">
      <t>シュッカ</t>
    </rPh>
    <rPh sb="20" eb="22">
      <t>トリヒキ</t>
    </rPh>
    <phoneticPr fontId="1"/>
  </si>
  <si>
    <t>（例）
・資材納品書
・出荷伝票</t>
    <rPh sb="1" eb="2">
      <t>レイ</t>
    </rPh>
    <rPh sb="5" eb="10">
      <t>シザイノウヒンショ</t>
    </rPh>
    <rPh sb="12" eb="16">
      <t>シュッカデンピョウ</t>
    </rPh>
    <phoneticPr fontId="1"/>
  </si>
  <si>
    <t>④</t>
    <phoneticPr fontId="1"/>
  </si>
  <si>
    <t>受益者の農産物等の売上げや経費の支出などの経営収支を受益者の名義の通帳及び帳簿で管理すること。</t>
    <rPh sb="0" eb="3">
      <t>ジュエキシャ</t>
    </rPh>
    <rPh sb="4" eb="8">
      <t>ノウサンブツトウ</t>
    </rPh>
    <rPh sb="9" eb="11">
      <t>ウリアゲ</t>
    </rPh>
    <rPh sb="13" eb="15">
      <t>ケイヒ</t>
    </rPh>
    <rPh sb="16" eb="18">
      <t>シシュツ</t>
    </rPh>
    <rPh sb="21" eb="25">
      <t>ケイエイシュウシ</t>
    </rPh>
    <rPh sb="26" eb="29">
      <t>ジュエキシャ</t>
    </rPh>
    <rPh sb="30" eb="32">
      <t>メイギ</t>
    </rPh>
    <rPh sb="33" eb="36">
      <t>ツウチョウオヨ</t>
    </rPh>
    <rPh sb="37" eb="39">
      <t>チョウボ</t>
    </rPh>
    <rPh sb="40" eb="42">
      <t>カンリ</t>
    </rPh>
    <phoneticPr fontId="1"/>
  </si>
  <si>
    <t>（例）
・通帳写し
・帳簿</t>
    <rPh sb="1" eb="2">
      <t>レイ</t>
    </rPh>
    <rPh sb="5" eb="8">
      <t>ツウチョウウツ</t>
    </rPh>
    <rPh sb="11" eb="13">
      <t>チョウボ</t>
    </rPh>
    <phoneticPr fontId="1"/>
  </si>
  <si>
    <t>中古ハウスリノベーション対策を2か年度に渡って実施する場合　　：　　関連する中古ハウスリノベーション対策を2か年度に渡って実施する場合にかかる誓約書（別紙Ｊ）</t>
    <rPh sb="75" eb="77">
      <t>ベッシ</t>
    </rPh>
    <phoneticPr fontId="1"/>
  </si>
  <si>
    <r>
      <t xml:space="preserve">農業経営開始日　※
</t>
    </r>
    <r>
      <rPr>
        <u/>
        <sz val="8"/>
        <color rgb="FFFF0000"/>
        <rFont val="BIZ UDゴシック"/>
        <family val="3"/>
        <charset val="128"/>
      </rPr>
      <t>（5の①～④のうち最も早い取組開始日）</t>
    </r>
    <rPh sb="0" eb="2">
      <t>ノウギョウ</t>
    </rPh>
    <rPh sb="2" eb="4">
      <t>ケイエイ</t>
    </rPh>
    <rPh sb="4" eb="7">
      <t>カイシビ</t>
    </rPh>
    <rPh sb="19" eb="20">
      <t>モット</t>
    </rPh>
    <rPh sb="21" eb="22">
      <t>ハヤ</t>
    </rPh>
    <rPh sb="23" eb="25">
      <t>トリクミ</t>
    </rPh>
    <rPh sb="25" eb="28">
      <t>カイシビ</t>
    </rPh>
    <phoneticPr fontId="1"/>
  </si>
  <si>
    <t>※研修中や他の事業所等で常勤雇用であるなど、農業経営を開始していない状態であると認められる場合は、その状態が終わった日の翌日を経営開始日とする。</t>
    <rPh sb="1" eb="4">
      <t>ケンシュウチュウ</t>
    </rPh>
    <rPh sb="5" eb="6">
      <t>ホカ</t>
    </rPh>
    <rPh sb="7" eb="11">
      <t>ジギョウショトウ</t>
    </rPh>
    <rPh sb="12" eb="14">
      <t>ジョウキン</t>
    </rPh>
    <rPh sb="14" eb="16">
      <t>コヨウ</t>
    </rPh>
    <rPh sb="22" eb="26">
      <t>ノウギョウケイエイ</t>
    </rPh>
    <rPh sb="27" eb="29">
      <t>カイシ</t>
    </rPh>
    <rPh sb="34" eb="36">
      <t>ジョウタイ</t>
    </rPh>
    <rPh sb="40" eb="41">
      <t>ミト</t>
    </rPh>
    <rPh sb="45" eb="47">
      <t>バアイ</t>
    </rPh>
    <rPh sb="51" eb="53">
      <t>ジョウタイ</t>
    </rPh>
    <rPh sb="54" eb="55">
      <t>オ</t>
    </rPh>
    <rPh sb="58" eb="59">
      <t>ヒ</t>
    </rPh>
    <rPh sb="60" eb="62">
      <t>ヨクジツ</t>
    </rPh>
    <rPh sb="63" eb="65">
      <t>ケイエイ</t>
    </rPh>
    <rPh sb="65" eb="68">
      <t>カイシビ</t>
    </rPh>
    <phoneticPr fontId="1"/>
  </si>
  <si>
    <t>国際水準GAP</t>
    <rPh sb="0" eb="2">
      <t>コクサイ</t>
    </rPh>
    <rPh sb="2" eb="4">
      <t>スイジュン</t>
    </rPh>
    <phoneticPr fontId="0"/>
  </si>
  <si>
    <t>クロスコンプライアンスチェックシート</t>
    <phoneticPr fontId="1"/>
  </si>
  <si>
    <t>令和８年度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</si>
</sst>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 ?/?\ \(&quot;中&quot;&quot;山&quot;&quot;間&quot;\)"/>
    <numFmt numFmtId="177" formatCode="#\ ?/?\ \(&quot;大雨・大雪&quot;\)"/>
    <numFmt numFmtId="178" formatCode="#,##0_);[Red]\(#,##0\)"/>
    <numFmt numFmtId="179" formatCode="#,##0_ "/>
    <numFmt numFmtId="180" formatCode="#\ ?/?\ \(&quot;果樹経&quot;\)"/>
    <numFmt numFmtId="181" formatCode="#\ ?/?\ \(&quot;中&quot;&quot;山&quot;&quot;間&quot;&quot;・&quot;&quot;果&quot;&quot;樹&quot;&quot;経&quot;\)"/>
    <numFmt numFmtId="182" formatCode="#,##0.0_);[Red]\(#,##0.0\)"/>
    <numFmt numFmtId="183" formatCode="0.0%"/>
    <numFmt numFmtId="184" formatCode="[$-411]ggge&quot;年&quot;m&quot;月&quot;d&quot;日&quot;;@"/>
    <numFmt numFmtId="185" formatCode="&quot;令&quot;&quot;和&quot;#,##0&quot;年&quot;&quot;度&quot;"/>
    <numFmt numFmtId="186" formatCode="#,##0.0;[Red]\-#,##0.0"/>
    <numFmt numFmtId="187" formatCode="0.0"/>
    <numFmt numFmtId="188" formatCode="#,##0.00_ "/>
    <numFmt numFmtId="189" formatCode="0_);[Red]\(0\)"/>
  </numFmts>
  <fonts count="80"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10"/>
      <color theme="1"/>
      <name val="BIZ UDゴシック"/>
      <family val="3"/>
      <charset val="128"/>
    </font>
    <font>
      <sz val="8"/>
      <color theme="1"/>
      <name val="BIZ UDゴシック"/>
      <family val="3"/>
      <charset val="128"/>
    </font>
    <font>
      <b/>
      <sz val="16"/>
      <color theme="1"/>
      <name val="BIZ UDゴシック"/>
      <family val="3"/>
      <charset val="128"/>
    </font>
    <font>
      <sz val="6"/>
      <name val="ＭＳ Ｐゴシック"/>
      <family val="3"/>
      <charset val="128"/>
    </font>
    <font>
      <sz val="11"/>
      <name val="BIZ UDゴシック"/>
      <family val="3"/>
      <charset val="128"/>
    </font>
    <font>
      <sz val="12"/>
      <color theme="1"/>
      <name val="BIZ UDゴシック"/>
      <family val="3"/>
      <charset val="128"/>
    </font>
    <font>
      <sz val="11"/>
      <color rgb="FFFFFFCC"/>
      <name val="BIZ UDゴシック"/>
      <family val="3"/>
      <charset val="128"/>
    </font>
    <font>
      <sz val="11"/>
      <color theme="1"/>
      <name val="游ゴシック"/>
      <family val="3"/>
      <charset val="128"/>
      <scheme val="minor"/>
    </font>
    <font>
      <b/>
      <sz val="11"/>
      <color rgb="FF3F3F3F"/>
      <name val="游ゴシック"/>
      <family val="2"/>
      <charset val="128"/>
      <scheme val="minor"/>
    </font>
    <font>
      <sz val="6"/>
      <name val="ＭＳ 明朝"/>
      <family val="1"/>
      <charset val="128"/>
    </font>
    <font>
      <sz val="9"/>
      <color theme="1"/>
      <name val="UD デジタル 教科書体 N-R"/>
      <family val="1"/>
      <charset val="128"/>
    </font>
    <font>
      <sz val="9"/>
      <color rgb="FFFF0000"/>
      <name val="UD デジタル 教科書体 N-R"/>
      <family val="1"/>
      <charset val="128"/>
    </font>
    <font>
      <sz val="9"/>
      <name val="UD デジタル 教科書体 N-R"/>
      <family val="1"/>
      <charset val="128"/>
    </font>
    <font>
      <sz val="14"/>
      <color theme="1"/>
      <name val="BIZ UDゴシック"/>
      <family val="3"/>
      <charset val="128"/>
    </font>
    <font>
      <b/>
      <sz val="20"/>
      <color theme="1"/>
      <name val="BIZ UDゴシック"/>
      <family val="3"/>
      <charset val="128"/>
    </font>
    <font>
      <sz val="11"/>
      <color rgb="FFFF0000"/>
      <name val="BIZ UDゴシック"/>
      <family val="3"/>
      <charset val="128"/>
    </font>
    <font>
      <sz val="11"/>
      <color theme="0"/>
      <name val="BIZ UDゴシック"/>
      <family val="3"/>
      <charset val="128"/>
    </font>
    <font>
      <b/>
      <sz val="11"/>
      <color theme="1"/>
      <name val="BIZ UDゴシック"/>
      <family val="3"/>
      <charset val="128"/>
    </font>
    <font>
      <b/>
      <sz val="11"/>
      <color theme="0"/>
      <name val="BIZ UDゴシック"/>
      <family val="3"/>
      <charset val="128"/>
    </font>
    <font>
      <sz val="12"/>
      <color theme="0"/>
      <name val="ＭＳ ゴシック"/>
      <family val="3"/>
      <charset val="128"/>
    </font>
    <font>
      <u/>
      <sz val="10"/>
      <color rgb="FFFF0000"/>
      <name val="BIZ UDゴシック"/>
      <family val="3"/>
      <charset val="128"/>
    </font>
    <font>
      <sz val="10"/>
      <name val="BIZ UDゴシック"/>
      <family val="3"/>
      <charset val="128"/>
    </font>
    <font>
      <b/>
      <sz val="11"/>
      <name val="BIZ UDゴシック"/>
      <family val="3"/>
      <charset val="128"/>
    </font>
    <font>
      <b/>
      <sz val="14"/>
      <color theme="1"/>
      <name val="BIZ UDゴシック"/>
      <family val="3"/>
      <charset val="128"/>
    </font>
    <font>
      <sz val="11"/>
      <color theme="1"/>
      <name val="BIZ UD明朝 Medium"/>
      <family val="1"/>
      <charset val="128"/>
    </font>
    <font>
      <sz val="10"/>
      <color theme="1"/>
      <name val="BIZ UD明朝 Medium"/>
      <family val="1"/>
      <charset val="128"/>
    </font>
    <font>
      <sz val="10.5"/>
      <color theme="1"/>
      <name val="BIZ UD明朝 Medium"/>
      <family val="1"/>
      <charset val="128"/>
    </font>
    <font>
      <sz val="10"/>
      <color theme="1"/>
      <name val="游ゴシック"/>
      <family val="2"/>
      <charset val="128"/>
      <scheme val="minor"/>
    </font>
    <font>
      <sz val="10.5"/>
      <name val="BIZ UD明朝 Medium"/>
      <family val="1"/>
      <charset val="128"/>
    </font>
    <font>
      <sz val="12"/>
      <color theme="1"/>
      <name val="BIZ UD明朝 Medium"/>
      <family val="1"/>
      <charset val="128"/>
    </font>
    <font>
      <u/>
      <sz val="10.5"/>
      <color theme="1"/>
      <name val="BIZ UD明朝 Medium"/>
      <family val="1"/>
      <charset val="128"/>
    </font>
    <font>
      <sz val="11"/>
      <color theme="1"/>
      <name val="Segoe UI Symbol"/>
      <family val="2"/>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6"/>
      <name val="BIZ UDPゴシック"/>
      <family val="3"/>
      <charset val="128"/>
    </font>
    <font>
      <sz val="6"/>
      <name val="游ゴシック"/>
      <family val="3"/>
      <charset val="128"/>
      <scheme val="minor"/>
    </font>
    <font>
      <sz val="12"/>
      <name val="BIZ UDPゴシック"/>
      <family val="3"/>
      <charset val="128"/>
    </font>
    <font>
      <sz val="10.5"/>
      <color rgb="FFFF0000"/>
      <name val="BIZ UD明朝 Medium"/>
      <family val="1"/>
      <charset val="128"/>
    </font>
    <font>
      <sz val="8"/>
      <color theme="1"/>
      <name val="BIZ UD明朝 Medium"/>
      <family val="1"/>
      <charset val="128"/>
    </font>
    <font>
      <sz val="7"/>
      <color theme="1"/>
      <name val="BIZ UD明朝 Medium"/>
      <family val="1"/>
      <charset val="128"/>
    </font>
    <font>
      <sz val="7"/>
      <color theme="1"/>
      <name val="BIZ UD明朝 Medium"/>
      <family val="1"/>
    </font>
    <font>
      <sz val="9"/>
      <color indexed="81"/>
      <name val="BIZ UDゴシック"/>
      <family val="3"/>
      <charset val="128"/>
    </font>
    <font>
      <b/>
      <sz val="12"/>
      <color theme="1"/>
      <name val="BIZ UDゴシック"/>
      <family val="3"/>
      <charset val="128"/>
    </font>
    <font>
      <b/>
      <sz val="11"/>
      <color rgb="FFFF0000"/>
      <name val="BIZ UDゴシック"/>
      <family val="3"/>
      <charset val="128"/>
    </font>
    <font>
      <sz val="10.5"/>
      <name val="BIZ UDゴシック"/>
      <family val="3"/>
      <charset val="128"/>
    </font>
    <font>
      <sz val="10.5"/>
      <color theme="1"/>
      <name val="BIZ UDゴシック"/>
      <family val="3"/>
      <charset val="128"/>
    </font>
    <font>
      <b/>
      <sz val="18"/>
      <color theme="1"/>
      <name val="BIZ UDゴシック"/>
      <family val="3"/>
      <charset val="128"/>
    </font>
    <font>
      <b/>
      <sz val="17"/>
      <color theme="1"/>
      <name val="BIZ UDゴシック"/>
      <family val="3"/>
      <charset val="128"/>
    </font>
    <font>
      <sz val="14"/>
      <color theme="1"/>
      <name val="BIZ UD明朝 Medium"/>
      <family val="1"/>
      <charset val="128"/>
    </font>
    <font>
      <sz val="14"/>
      <color theme="1"/>
      <name val="游明朝"/>
      <family val="1"/>
      <charset val="128"/>
    </font>
    <font>
      <sz val="20"/>
      <color theme="1"/>
      <name val="BIZ UD明朝 Medium"/>
      <family val="1"/>
      <charset val="128"/>
    </font>
    <font>
      <sz val="28"/>
      <color theme="1"/>
      <name val="BIZ UD明朝 Medium"/>
      <family val="1"/>
      <charset val="128"/>
    </font>
    <font>
      <sz val="11"/>
      <name val="游ゴシック"/>
      <family val="3"/>
      <charset val="128"/>
      <scheme val="minor"/>
    </font>
    <font>
      <sz val="12"/>
      <name val="BIZ UDゴシック"/>
      <family val="3"/>
      <charset val="128"/>
    </font>
    <font>
      <u/>
      <sz val="11"/>
      <color theme="10"/>
      <name val="游ゴシック"/>
      <family val="2"/>
      <charset val="128"/>
      <scheme val="minor"/>
    </font>
    <font>
      <u/>
      <sz val="11"/>
      <color rgb="FFFF0000"/>
      <name val="BIZ UDゴシック"/>
      <family val="3"/>
      <charset val="128"/>
    </font>
    <font>
      <u/>
      <sz val="11"/>
      <color theme="10"/>
      <name val="BIZ UDゴシック"/>
      <family val="3"/>
      <charset val="128"/>
    </font>
    <font>
      <u/>
      <sz val="10.5"/>
      <color rgb="FFFF0000"/>
      <name val="BIZ UD明朝 Medium"/>
      <family val="1"/>
      <charset val="128"/>
    </font>
    <font>
      <u/>
      <sz val="11"/>
      <color rgb="FFFF0000"/>
      <name val="游ゴシック"/>
      <family val="2"/>
      <charset val="128"/>
      <scheme val="minor"/>
    </font>
    <font>
      <u/>
      <sz val="12"/>
      <color rgb="FFFF0000"/>
      <name val="BIZ UD明朝 Medium"/>
      <family val="1"/>
      <charset val="128"/>
    </font>
    <font>
      <u/>
      <sz val="11"/>
      <color rgb="FFFF0000"/>
      <name val="Segoe UI Symbol"/>
      <family val="2"/>
    </font>
    <font>
      <sz val="9"/>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11"/>
      <color theme="1"/>
      <name val="BIZ UDP明朝 Medium"/>
      <family val="1"/>
      <charset val="128"/>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u/>
      <sz val="11"/>
      <color rgb="FFFF0000"/>
      <name val="BIZ UDPゴシック"/>
      <family val="3"/>
      <charset val="128"/>
    </font>
    <font>
      <u/>
      <sz val="10"/>
      <color rgb="FFFF0000"/>
      <name val="BIZ UDPゴシック"/>
      <family val="3"/>
      <charset val="128"/>
    </font>
    <font>
      <u/>
      <sz val="10.5"/>
      <color rgb="FFFF0000"/>
      <name val="BIZ UDゴシック"/>
      <family val="3"/>
      <charset val="128"/>
    </font>
    <font>
      <u/>
      <sz val="12"/>
      <color rgb="FFFF0000"/>
      <name val="BIZ UDゴシック"/>
      <family val="3"/>
      <charset val="128"/>
    </font>
    <font>
      <u/>
      <sz val="8"/>
      <color rgb="FFFF0000"/>
      <name val="BIZ UDゴシック"/>
      <family val="3"/>
      <charset val="128"/>
    </font>
    <font>
      <sz val="10.5"/>
      <color rgb="FFFF0000"/>
      <name val="BIZ UDゴシック"/>
      <family val="3"/>
      <charset val="128"/>
    </font>
  </fonts>
  <fills count="9">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6">
    <xf numFmtId="0" fontId="0" fillId="0" borderId="0">
      <alignment vertical="center"/>
    </xf>
    <xf numFmtId="0" fontId="11" fillId="0" borderId="0">
      <alignment vertical="center"/>
    </xf>
    <xf numFmtId="0" fontId="1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60" fillId="0" borderId="0" applyNumberFormat="0" applyFill="0" applyBorder="0" applyAlignment="0" applyProtection="0">
      <alignment vertical="center"/>
    </xf>
  </cellStyleXfs>
  <cellXfs count="83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horizontal="left" vertical="center"/>
    </xf>
    <xf numFmtId="0" fontId="8" fillId="0" borderId="0" xfId="0" applyFont="1">
      <alignment vertical="center"/>
    </xf>
    <xf numFmtId="0" fontId="4" fillId="0" borderId="0" xfId="0" applyFont="1">
      <alignment vertical="center"/>
    </xf>
    <xf numFmtId="0" fontId="9" fillId="0" borderId="0" xfId="0" applyFont="1">
      <alignment vertical="center"/>
    </xf>
    <xf numFmtId="0" fontId="14" fillId="0" borderId="0" xfId="0" applyFont="1">
      <alignment vertical="center"/>
    </xf>
    <xf numFmtId="0" fontId="14" fillId="4" borderId="1" xfId="0" applyFont="1" applyFill="1" applyBorder="1">
      <alignment vertical="center"/>
    </xf>
    <xf numFmtId="0" fontId="15" fillId="4" borderId="1" xfId="1" applyFont="1" applyFill="1" applyBorder="1" applyAlignment="1">
      <alignment vertical="center" shrinkToFit="1"/>
    </xf>
    <xf numFmtId="0" fontId="15" fillId="4" borderId="4" xfId="1" applyFont="1" applyFill="1" applyBorder="1" applyAlignment="1">
      <alignment vertical="center" shrinkToFit="1"/>
    </xf>
    <xf numFmtId="0" fontId="16" fillId="4" borderId="4" xfId="1" applyFont="1" applyFill="1" applyBorder="1" applyAlignment="1">
      <alignment vertical="center" shrinkToFit="1"/>
    </xf>
    <xf numFmtId="0" fontId="14" fillId="0" borderId="0" xfId="0" applyFont="1" applyBorder="1">
      <alignment vertical="center"/>
    </xf>
    <xf numFmtId="0" fontId="14" fillId="0" borderId="8" xfId="0" applyFont="1" applyBorder="1">
      <alignment vertical="center"/>
    </xf>
    <xf numFmtId="0" fontId="14" fillId="0" borderId="1" xfId="0" applyFont="1" applyBorder="1">
      <alignment vertical="center"/>
    </xf>
    <xf numFmtId="0" fontId="15" fillId="0" borderId="1" xfId="1" applyFont="1" applyBorder="1" applyAlignment="1">
      <alignment vertical="center" shrinkToFit="1"/>
    </xf>
    <xf numFmtId="0" fontId="16" fillId="0" borderId="1" xfId="1" applyFont="1" applyBorder="1" applyAlignment="1">
      <alignment vertical="center" shrinkToFit="1"/>
    </xf>
    <xf numFmtId="0" fontId="15" fillId="0" borderId="0" xfId="1" applyFont="1" applyAlignment="1">
      <alignment vertical="center" shrinkToFit="1"/>
    </xf>
    <xf numFmtId="0" fontId="16" fillId="0" borderId="0" xfId="1" applyFont="1" applyAlignment="1">
      <alignment vertical="center" shrinkToFit="1"/>
    </xf>
    <xf numFmtId="0" fontId="16" fillId="0" borderId="0" xfId="1" applyFont="1">
      <alignment vertical="center"/>
    </xf>
    <xf numFmtId="12" fontId="14" fillId="0" borderId="0" xfId="0" applyNumberFormat="1" applyFo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17" fillId="0" borderId="0" xfId="0" applyFont="1">
      <alignment vertical="center"/>
    </xf>
    <xf numFmtId="0" fontId="2" fillId="0" borderId="0" xfId="0" applyFont="1" applyFill="1">
      <alignment vertical="center"/>
    </xf>
    <xf numFmtId="0" fontId="2" fillId="0" borderId="0" xfId="0" applyFont="1" applyFill="1" applyBorder="1" applyAlignment="1">
      <alignment horizontal="center" vertical="center"/>
    </xf>
    <xf numFmtId="178" fontId="2" fillId="2" borderId="22" xfId="0" applyNumberFormat="1" applyFont="1" applyFill="1" applyBorder="1" applyAlignment="1">
      <alignment horizontal="right" vertical="center" shrinkToFit="1"/>
    </xf>
    <xf numFmtId="178" fontId="2" fillId="2" borderId="23" xfId="0" applyNumberFormat="1" applyFont="1" applyFill="1" applyBorder="1" applyAlignment="1">
      <alignment horizontal="right" vertical="center" shrinkToFit="1"/>
    </xf>
    <xf numFmtId="0" fontId="2" fillId="0" borderId="0" xfId="0" applyFont="1" applyBorder="1" applyAlignment="1">
      <alignment horizontal="center" vertical="center"/>
    </xf>
    <xf numFmtId="0" fontId="20" fillId="0" borderId="0" xfId="0" applyFont="1">
      <alignment vertical="center"/>
    </xf>
    <xf numFmtId="12" fontId="14" fillId="0" borderId="0" xfId="0" applyNumberFormat="1" applyFont="1" applyBorder="1" applyAlignment="1">
      <alignment horizontal="center" vertical="center"/>
    </xf>
    <xf numFmtId="12" fontId="14" fillId="0" borderId="0" xfId="0" applyNumberFormat="1" applyFont="1" applyBorder="1" applyAlignment="1" applyProtection="1">
      <alignment vertical="center" shrinkToFit="1"/>
      <protection locked="0"/>
    </xf>
    <xf numFmtId="0" fontId="14" fillId="0" borderId="0" xfId="0" applyFont="1" applyBorder="1" applyAlignment="1">
      <alignment horizontal="center" vertical="center"/>
    </xf>
    <xf numFmtId="180" fontId="14" fillId="0" borderId="0" xfId="0" applyNumberFormat="1" applyFont="1" applyBorder="1" applyAlignment="1" applyProtection="1">
      <alignment vertical="center" shrinkToFit="1"/>
      <protection locked="0"/>
    </xf>
    <xf numFmtId="176" fontId="14" fillId="0" borderId="0" xfId="0" applyNumberFormat="1" applyFont="1" applyBorder="1" applyAlignment="1" applyProtection="1">
      <alignment vertical="center" shrinkToFit="1"/>
      <protection locked="0"/>
    </xf>
    <xf numFmtId="181" fontId="14" fillId="0" borderId="0" xfId="0" applyNumberFormat="1" applyFont="1" applyBorder="1" applyAlignment="1" applyProtection="1">
      <alignment vertical="center" shrinkToFit="1"/>
      <protection locked="0"/>
    </xf>
    <xf numFmtId="177" fontId="14" fillId="0" borderId="0" xfId="0" applyNumberFormat="1" applyFont="1" applyBorder="1" applyAlignment="1" applyProtection="1">
      <alignment vertical="center" shrinkToFit="1"/>
      <protection locked="0"/>
    </xf>
    <xf numFmtId="0" fontId="21" fillId="0" borderId="0" xfId="0" applyFont="1">
      <alignment vertical="center"/>
    </xf>
    <xf numFmtId="0" fontId="21" fillId="0" borderId="0" xfId="0" applyFont="1" applyBorder="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9" xfId="0" applyFont="1" applyBorder="1">
      <alignment vertical="center"/>
    </xf>
    <xf numFmtId="13" fontId="14" fillId="0" borderId="0" xfId="0" applyNumberFormat="1" applyFont="1">
      <alignment vertical="center"/>
    </xf>
    <xf numFmtId="0" fontId="14" fillId="0" borderId="0" xfId="0" quotePrefix="1" applyFont="1" applyAlignment="1">
      <alignment horizontal="center" vertical="center"/>
    </xf>
    <xf numFmtId="13" fontId="20" fillId="0" borderId="0" xfId="0" applyNumberFormat="1" applyFont="1" applyFill="1">
      <alignment vertical="center"/>
    </xf>
    <xf numFmtId="0" fontId="20" fillId="0" borderId="0" xfId="0" applyFont="1" applyFill="1">
      <alignment vertical="center"/>
    </xf>
    <xf numFmtId="0" fontId="23" fillId="0" borderId="0" xfId="2" applyFont="1" applyFill="1">
      <alignment vertical="center"/>
    </xf>
    <xf numFmtId="13" fontId="2" fillId="0" borderId="0" xfId="0" applyNumberFormat="1" applyFont="1" applyFill="1">
      <alignment vertical="center"/>
    </xf>
    <xf numFmtId="179" fontId="20" fillId="0" borderId="31" xfId="0" applyNumberFormat="1" applyFont="1" applyFill="1" applyBorder="1">
      <alignment vertical="center"/>
    </xf>
    <xf numFmtId="0" fontId="21" fillId="0" borderId="0" xfId="0" applyFont="1" applyFill="1">
      <alignment vertical="center"/>
    </xf>
    <xf numFmtId="0" fontId="2" fillId="0" borderId="0" xfId="0" applyFont="1" applyFill="1" applyBorder="1">
      <alignment vertical="center"/>
    </xf>
    <xf numFmtId="0" fontId="21" fillId="0" borderId="0" xfId="0" applyFont="1" applyFill="1" applyBorder="1">
      <alignment vertical="center"/>
    </xf>
    <xf numFmtId="0" fontId="8" fillId="0" borderId="0" xfId="0" applyFont="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0" fillId="0" borderId="0" xfId="0" applyFont="1" applyFill="1" applyBorder="1" applyAlignment="1">
      <alignment horizontal="center" vertical="center"/>
    </xf>
    <xf numFmtId="17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4" fillId="0" borderId="0" xfId="0" applyFont="1" applyFill="1" applyBorder="1" applyAlignment="1">
      <alignment horizontal="left" vertical="center"/>
    </xf>
    <xf numFmtId="0" fontId="4" fillId="0" borderId="0" xfId="0" applyFont="1" applyAlignment="1">
      <alignment horizontal="center" vertical="center"/>
    </xf>
    <xf numFmtId="0" fontId="24" fillId="0" borderId="0" xfId="0" applyFont="1" applyAlignment="1">
      <alignment horizontal="center" vertical="center"/>
    </xf>
    <xf numFmtId="0" fontId="24" fillId="0" borderId="0" xfId="0" applyFont="1" applyFill="1" applyBorder="1" applyAlignment="1">
      <alignment horizontal="center" vertical="top"/>
    </xf>
    <xf numFmtId="0" fontId="24" fillId="0" borderId="0" xfId="0" applyFont="1" applyFill="1" applyBorder="1" applyAlignment="1">
      <alignment horizontal="left" vertical="top"/>
    </xf>
    <xf numFmtId="0" fontId="4" fillId="0" borderId="0" xfId="0" applyFont="1" applyFill="1" applyAlignment="1">
      <alignment horizontal="center" vertical="center"/>
    </xf>
    <xf numFmtId="0" fontId="2" fillId="0" borderId="0" xfId="0" applyFont="1" applyFill="1" applyBorder="1" applyAlignment="1">
      <alignment horizontal="center" vertical="center"/>
    </xf>
    <xf numFmtId="0" fontId="2" fillId="3" borderId="4" xfId="0" applyFont="1" applyFill="1" applyBorder="1" applyAlignment="1">
      <alignment vertical="center"/>
    </xf>
    <xf numFmtId="0" fontId="2" fillId="3" borderId="25" xfId="0" applyFont="1" applyFill="1" applyBorder="1" applyAlignment="1">
      <alignment vertical="center"/>
    </xf>
    <xf numFmtId="3" fontId="8" fillId="0" borderId="1" xfId="0" applyNumberFormat="1"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lignment vertical="center"/>
    </xf>
    <xf numFmtId="0" fontId="25" fillId="0" borderId="0" xfId="0" applyFont="1" applyFill="1" applyAlignment="1">
      <alignment horizontal="center"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vertical="top"/>
    </xf>
    <xf numFmtId="0" fontId="25" fillId="0" borderId="0" xfId="0" applyFont="1" applyFill="1" applyBorder="1" applyAlignment="1">
      <alignment horizontal="left" vertical="top"/>
    </xf>
    <xf numFmtId="0" fontId="25" fillId="0" borderId="0" xfId="0" applyFont="1" applyAlignment="1">
      <alignment horizontal="center" vertical="center"/>
    </xf>
    <xf numFmtId="0" fontId="25" fillId="0" borderId="0" xfId="0" applyFont="1">
      <alignment vertical="center"/>
    </xf>
    <xf numFmtId="0" fontId="8" fillId="0" borderId="0" xfId="0" applyFont="1" applyAlignment="1">
      <alignment horizontal="center" vertical="center"/>
    </xf>
    <xf numFmtId="0" fontId="26" fillId="0" borderId="0" xfId="0" applyFont="1">
      <alignment vertical="center"/>
    </xf>
    <xf numFmtId="0" fontId="26" fillId="0" borderId="0" xfId="0" applyFont="1" applyAlignment="1">
      <alignment horizontal="left" vertical="center"/>
    </xf>
    <xf numFmtId="0" fontId="26" fillId="0" borderId="0"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0" fillId="0" borderId="0" xfId="0" applyFont="1" applyAlignment="1">
      <alignment horizontal="left" vertical="center"/>
    </xf>
    <xf numFmtId="0" fontId="28" fillId="0" borderId="0" xfId="0" applyFont="1">
      <alignment vertical="center"/>
    </xf>
    <xf numFmtId="0" fontId="30" fillId="0" borderId="0" xfId="0" applyFont="1" applyAlignment="1">
      <alignment horizontal="justify" vertical="center"/>
    </xf>
    <xf numFmtId="0" fontId="29" fillId="0" borderId="0" xfId="0" applyFont="1">
      <alignment vertical="center"/>
    </xf>
    <xf numFmtId="0" fontId="29" fillId="0" borderId="0" xfId="0" applyFont="1" applyAlignment="1">
      <alignment horizontal="justify" vertical="center"/>
    </xf>
    <xf numFmtId="0" fontId="31" fillId="0" borderId="0" xfId="0" applyFont="1">
      <alignment vertical="center"/>
    </xf>
    <xf numFmtId="49" fontId="29" fillId="0" borderId="0" xfId="0" applyNumberFormat="1" applyFont="1">
      <alignment vertical="center"/>
    </xf>
    <xf numFmtId="49" fontId="31" fillId="0" borderId="0" xfId="0" applyNumberFormat="1" applyFont="1">
      <alignment vertical="center"/>
    </xf>
    <xf numFmtId="0" fontId="30" fillId="0" borderId="0" xfId="0" applyFont="1">
      <alignment vertical="center"/>
    </xf>
    <xf numFmtId="0" fontId="30" fillId="0" borderId="0" xfId="0" applyFont="1" applyAlignment="1">
      <alignment horizontal="left" vertical="center"/>
    </xf>
    <xf numFmtId="0" fontId="34" fillId="0" borderId="0" xfId="0" applyFont="1" applyAlignment="1">
      <alignment horizontal="left" vertical="center" indent="15"/>
    </xf>
    <xf numFmtId="0" fontId="30" fillId="0" borderId="0" xfId="0" applyFont="1" applyAlignment="1">
      <alignment horizontal="left" vertical="center" indent="1"/>
    </xf>
    <xf numFmtId="0" fontId="35" fillId="0" borderId="0" xfId="0" applyFont="1">
      <alignment vertical="center"/>
    </xf>
    <xf numFmtId="0" fontId="30"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37" fillId="0" borderId="0" xfId="0" applyFont="1" applyAlignment="1">
      <alignment vertical="top"/>
    </xf>
    <xf numFmtId="0" fontId="37" fillId="0" borderId="0" xfId="0" applyFont="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left" vertical="center"/>
    </xf>
    <xf numFmtId="0" fontId="37" fillId="0" borderId="9" xfId="0" applyFont="1" applyBorder="1">
      <alignment vertical="center"/>
    </xf>
    <xf numFmtId="0" fontId="37" fillId="0" borderId="9" xfId="0" applyFont="1" applyBorder="1" applyAlignment="1">
      <alignment horizontal="center" vertical="center"/>
    </xf>
    <xf numFmtId="0" fontId="37" fillId="2" borderId="1" xfId="0" applyFont="1" applyFill="1" applyBorder="1">
      <alignment vertical="center"/>
    </xf>
    <xf numFmtId="0" fontId="37" fillId="0" borderId="0" xfId="1" applyFont="1">
      <alignment vertical="center"/>
    </xf>
    <xf numFmtId="0" fontId="37" fillId="0" borderId="1" xfId="1" applyFont="1" applyBorder="1">
      <alignment vertical="center"/>
    </xf>
    <xf numFmtId="0" fontId="37" fillId="0" borderId="1" xfId="1" applyFont="1" applyBorder="1" applyAlignment="1">
      <alignment horizontal="center" vertical="center"/>
    </xf>
    <xf numFmtId="0" fontId="37" fillId="3" borderId="1" xfId="1" applyFont="1" applyFill="1" applyBorder="1">
      <alignment vertical="center"/>
    </xf>
    <xf numFmtId="0" fontId="37" fillId="3" borderId="1" xfId="1" applyFont="1" applyFill="1" applyBorder="1" applyAlignment="1">
      <alignment horizontal="center" vertical="center"/>
    </xf>
    <xf numFmtId="0" fontId="42" fillId="0" borderId="0" xfId="1" applyFont="1">
      <alignment vertical="center"/>
    </xf>
    <xf numFmtId="0" fontId="29" fillId="0" borderId="1" xfId="0" applyFont="1" applyBorder="1" applyAlignment="1">
      <alignment horizontal="center" vertical="center" wrapText="1"/>
    </xf>
    <xf numFmtId="0" fontId="30" fillId="0" borderId="12" xfId="0" applyFont="1" applyBorder="1" applyAlignment="1">
      <alignment horizontal="center" vertical="center" wrapText="1"/>
    </xf>
    <xf numFmtId="0" fontId="44" fillId="0" borderId="8"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2" fillId="0" borderId="1" xfId="0" applyFont="1" applyBorder="1">
      <alignment vertical="center"/>
    </xf>
    <xf numFmtId="38" fontId="2" fillId="0" borderId="0" xfId="3" applyFont="1">
      <alignment vertical="center"/>
    </xf>
    <xf numFmtId="38" fontId="2" fillId="0" borderId="0" xfId="3" applyFont="1" applyAlignment="1">
      <alignment vertical="center" shrinkToFit="1"/>
    </xf>
    <xf numFmtId="3" fontId="2" fillId="5" borderId="1" xfId="0" applyNumberFormat="1" applyFont="1" applyFill="1" applyBorder="1" applyAlignment="1">
      <alignment horizontal="center" vertical="center" shrinkToFit="1"/>
    </xf>
    <xf numFmtId="38" fontId="2" fillId="4" borderId="1" xfId="0" applyNumberFormat="1" applyFont="1" applyFill="1" applyBorder="1" applyAlignment="1">
      <alignment horizontal="center" vertical="center" shrinkToFit="1"/>
    </xf>
    <xf numFmtId="38" fontId="2" fillId="5" borderId="1" xfId="0" applyNumberFormat="1" applyFont="1" applyFill="1" applyBorder="1" applyAlignment="1">
      <alignment horizontal="center" vertical="center" shrinkToFit="1"/>
    </xf>
    <xf numFmtId="0" fontId="2" fillId="0" borderId="1" xfId="0" applyFont="1" applyBorder="1" applyAlignment="1">
      <alignment horizontal="center" vertical="center" shrinkToFit="1"/>
    </xf>
    <xf numFmtId="38" fontId="2" fillId="0" borderId="0" xfId="3" applyFont="1" applyAlignment="1">
      <alignment horizontal="center" vertical="center"/>
    </xf>
    <xf numFmtId="38" fontId="2" fillId="0" borderId="0" xfId="3" applyFont="1" applyFill="1" applyBorder="1" applyAlignment="1">
      <alignment horizontal="left" vertical="center"/>
    </xf>
    <xf numFmtId="38" fontId="2" fillId="0" borderId="0" xfId="3" applyFont="1" applyFill="1" applyBorder="1" applyAlignment="1">
      <alignment horizontal="right" vertical="center"/>
    </xf>
    <xf numFmtId="38" fontId="2" fillId="0" borderId="0" xfId="3" applyFont="1" applyFill="1" applyBorder="1" applyAlignment="1">
      <alignment vertical="center" shrinkToFit="1"/>
    </xf>
    <xf numFmtId="38" fontId="48" fillId="0" borderId="0" xfId="3" applyFont="1">
      <alignment vertical="center"/>
    </xf>
    <xf numFmtId="38" fontId="27" fillId="0" borderId="0" xfId="3" applyFont="1" applyAlignment="1">
      <alignment vertical="center" shrinkToFit="1"/>
    </xf>
    <xf numFmtId="0" fontId="19" fillId="0" borderId="0" xfId="0" applyFont="1">
      <alignment vertical="center"/>
    </xf>
    <xf numFmtId="38" fontId="2" fillId="0" borderId="4" xfId="3" applyFont="1" applyFill="1" applyBorder="1" applyAlignment="1">
      <alignment vertical="center"/>
    </xf>
    <xf numFmtId="38" fontId="48" fillId="5" borderId="3" xfId="3" applyFont="1" applyFill="1" applyBorder="1" applyAlignment="1">
      <alignment vertical="center"/>
    </xf>
    <xf numFmtId="38" fontId="2" fillId="6" borderId="4" xfId="3" applyFont="1" applyFill="1" applyBorder="1" applyAlignment="1">
      <alignment vertical="center" shrinkToFit="1"/>
    </xf>
    <xf numFmtId="13" fontId="2" fillId="5" borderId="3" xfId="3" applyNumberFormat="1" applyFont="1" applyFill="1" applyBorder="1" applyAlignment="1">
      <alignment horizontal="center" vertical="center" shrinkToFit="1"/>
    </xf>
    <xf numFmtId="38" fontId="2" fillId="0" borderId="2" xfId="3" applyFont="1" applyFill="1" applyBorder="1" applyAlignment="1">
      <alignment vertical="center" shrinkToFit="1"/>
    </xf>
    <xf numFmtId="0" fontId="49" fillId="0" borderId="0" xfId="0" applyFont="1">
      <alignment vertical="center"/>
    </xf>
    <xf numFmtId="13" fontId="21" fillId="5" borderId="0" xfId="0" applyNumberFormat="1" applyFont="1" applyFill="1" applyAlignment="1">
      <alignment horizontal="center" vertical="center"/>
    </xf>
    <xf numFmtId="0" fontId="49" fillId="0" borderId="11" xfId="0" applyFont="1" applyBorder="1" applyAlignment="1">
      <alignment vertical="center" shrinkToFit="1"/>
    </xf>
    <xf numFmtId="186" fontId="21" fillId="5" borderId="0" xfId="0" applyNumberFormat="1" applyFont="1" applyFill="1" applyAlignment="1">
      <alignment horizontal="center" vertical="center"/>
    </xf>
    <xf numFmtId="0" fontId="49" fillId="0" borderId="0" xfId="0" applyFont="1" applyAlignment="1">
      <alignment vertical="center" shrinkToFit="1"/>
    </xf>
    <xf numFmtId="38" fontId="2" fillId="6" borderId="12" xfId="3" applyFont="1" applyFill="1" applyBorder="1" applyAlignment="1">
      <alignment vertical="center"/>
    </xf>
    <xf numFmtId="38" fontId="2" fillId="5" borderId="11" xfId="3" applyFont="1" applyFill="1" applyBorder="1" applyAlignment="1">
      <alignment vertical="center"/>
    </xf>
    <xf numFmtId="38" fontId="2" fillId="6" borderId="12" xfId="3" applyFont="1" applyFill="1" applyBorder="1" applyAlignment="1">
      <alignment vertical="center" shrinkToFit="1"/>
    </xf>
    <xf numFmtId="38" fontId="2" fillId="6" borderId="11" xfId="3" applyFont="1" applyFill="1" applyBorder="1" applyAlignment="1">
      <alignment vertical="center" shrinkToFit="1"/>
    </xf>
    <xf numFmtId="38" fontId="2" fillId="6" borderId="10" xfId="3" applyFont="1" applyFill="1" applyBorder="1" applyAlignment="1">
      <alignment vertical="center" shrinkToFit="1"/>
    </xf>
    <xf numFmtId="38" fontId="2" fillId="0" borderId="10" xfId="3" applyFont="1" applyFill="1" applyBorder="1" applyAlignment="1">
      <alignment vertical="center" shrinkToFit="1"/>
    </xf>
    <xf numFmtId="38" fontId="2" fillId="6" borderId="3" xfId="3" applyFont="1" applyFill="1" applyBorder="1" applyAlignment="1">
      <alignment vertical="center" shrinkToFit="1"/>
    </xf>
    <xf numFmtId="13" fontId="2" fillId="5" borderId="3" xfId="3" applyNumberFormat="1" applyFont="1" applyFill="1" applyBorder="1" applyAlignment="1">
      <alignment vertical="center" shrinkToFit="1"/>
    </xf>
    <xf numFmtId="38" fontId="2" fillId="6" borderId="2" xfId="3" applyFont="1" applyFill="1" applyBorder="1" applyAlignment="1">
      <alignment horizontal="right" vertical="center" shrinkToFit="1"/>
    </xf>
    <xf numFmtId="38" fontId="2" fillId="0" borderId="0" xfId="0" applyNumberFormat="1" applyFont="1">
      <alignment vertical="center"/>
    </xf>
    <xf numFmtId="38" fontId="2" fillId="6" borderId="67" xfId="3" applyFont="1" applyFill="1" applyBorder="1" applyAlignment="1">
      <alignment vertical="center"/>
    </xf>
    <xf numFmtId="38" fontId="2" fillId="5" borderId="0" xfId="3" applyFont="1" applyFill="1" applyBorder="1" applyAlignment="1">
      <alignment vertical="center"/>
    </xf>
    <xf numFmtId="38" fontId="2" fillId="6" borderId="70" xfId="3" applyFont="1" applyFill="1" applyBorder="1" applyAlignment="1">
      <alignment vertical="center"/>
    </xf>
    <xf numFmtId="38" fontId="2" fillId="5" borderId="71" xfId="3" applyFont="1" applyFill="1" applyBorder="1" applyAlignment="1">
      <alignment vertical="center"/>
    </xf>
    <xf numFmtId="0" fontId="2" fillId="0" borderId="0" xfId="0" applyFont="1" applyAlignment="1"/>
    <xf numFmtId="1" fontId="2" fillId="0" borderId="0" xfId="4" applyNumberFormat="1" applyFont="1" applyFill="1" applyBorder="1" applyAlignment="1"/>
    <xf numFmtId="0" fontId="50" fillId="0" borderId="0" xfId="0" applyFont="1" applyAlignment="1">
      <alignment horizontal="left" vertical="center" wrapText="1"/>
    </xf>
    <xf numFmtId="38" fontId="50" fillId="0" borderId="0" xfId="3" applyFont="1" applyFill="1" applyBorder="1" applyAlignment="1">
      <alignment horizontal="right" vertical="center" wrapText="1"/>
    </xf>
    <xf numFmtId="3" fontId="50" fillId="0" borderId="0" xfId="0" applyNumberFormat="1" applyFont="1" applyAlignment="1">
      <alignment horizontal="center" vertical="center" wrapText="1"/>
    </xf>
    <xf numFmtId="3" fontId="50" fillId="0" borderId="0" xfId="0" applyNumberFormat="1" applyFont="1" applyAlignment="1">
      <alignment horizontal="right" vertical="center" wrapText="1"/>
    </xf>
    <xf numFmtId="187" fontId="50" fillId="0" borderId="0" xfId="0" applyNumberFormat="1" applyFont="1" applyAlignment="1">
      <alignment horizontal="right" vertical="center" wrapText="1"/>
    </xf>
    <xf numFmtId="0" fontId="50" fillId="6" borderId="4" xfId="0" applyFont="1" applyFill="1" applyBorder="1" applyAlignment="1">
      <alignment horizontal="left" vertical="center" wrapText="1"/>
    </xf>
    <xf numFmtId="186" fontId="50" fillId="5" borderId="2" xfId="3" applyNumberFormat="1" applyFont="1" applyFill="1" applyBorder="1" applyAlignment="1">
      <alignment horizontal="right" vertical="center" wrapText="1"/>
    </xf>
    <xf numFmtId="3" fontId="50" fillId="5" borderId="1" xfId="0" applyNumberFormat="1" applyFont="1" applyFill="1" applyBorder="1" applyAlignment="1">
      <alignment horizontal="center" vertical="center" wrapText="1"/>
    </xf>
    <xf numFmtId="3" fontId="50" fillId="7" borderId="1" xfId="0" applyNumberFormat="1" applyFont="1" applyFill="1" applyBorder="1" applyAlignment="1">
      <alignment horizontal="center" vertical="center" wrapText="1"/>
    </xf>
    <xf numFmtId="3" fontId="50" fillId="4" borderId="4" xfId="0" applyNumberFormat="1" applyFont="1" applyFill="1" applyBorder="1" applyAlignment="1">
      <alignment horizontal="right" vertical="center" wrapText="1"/>
    </xf>
    <xf numFmtId="3" fontId="50" fillId="4" borderId="19" xfId="0" applyNumberFormat="1" applyFont="1" applyFill="1" applyBorder="1" applyAlignment="1">
      <alignment horizontal="right" vertical="center" wrapText="1"/>
    </xf>
    <xf numFmtId="3" fontId="50" fillId="5" borderId="1" xfId="0" applyNumberFormat="1" applyFont="1" applyFill="1" applyBorder="1" applyAlignment="1">
      <alignment horizontal="right" vertical="center" wrapText="1"/>
    </xf>
    <xf numFmtId="188" fontId="50" fillId="4" borderId="1" xfId="0" applyNumberFormat="1" applyFont="1" applyFill="1" applyBorder="1" applyAlignment="1">
      <alignment horizontal="right" vertical="center" wrapText="1"/>
    </xf>
    <xf numFmtId="0" fontId="51" fillId="6" borderId="12" xfId="0" applyFont="1" applyFill="1" applyBorder="1" applyAlignment="1">
      <alignment horizontal="center" vertical="center" wrapText="1"/>
    </xf>
    <xf numFmtId="0" fontId="51" fillId="6" borderId="19"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8"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2" fillId="4" borderId="0" xfId="0" applyFont="1" applyFill="1">
      <alignment vertical="center"/>
    </xf>
    <xf numFmtId="0" fontId="2" fillId="7" borderId="0" xfId="0" applyFont="1" applyFill="1">
      <alignment vertical="center"/>
    </xf>
    <xf numFmtId="0" fontId="2" fillId="5" borderId="0" xfId="0" applyFont="1" applyFill="1">
      <alignment vertical="center"/>
    </xf>
    <xf numFmtId="0" fontId="2" fillId="4" borderId="1" xfId="0" applyFont="1" applyFill="1" applyBorder="1" applyAlignment="1">
      <alignment horizontal="center" vertical="center" shrinkToFit="1"/>
    </xf>
    <xf numFmtId="38" fontId="2" fillId="6" borderId="0" xfId="3" applyFont="1" applyFill="1" applyBorder="1" applyAlignment="1">
      <alignment horizontal="left" vertical="center"/>
    </xf>
    <xf numFmtId="38" fontId="2" fillId="6" borderId="0" xfId="3" applyFont="1" applyFill="1" applyBorder="1" applyAlignment="1">
      <alignment vertical="center" shrinkToFit="1"/>
    </xf>
    <xf numFmtId="38" fontId="2" fillId="6" borderId="14" xfId="3" applyFont="1" applyFill="1" applyBorder="1" applyAlignment="1">
      <alignment vertical="center"/>
    </xf>
    <xf numFmtId="38" fontId="2" fillId="6" borderId="6" xfId="3" applyFont="1" applyFill="1" applyBorder="1" applyAlignment="1">
      <alignment vertical="center"/>
    </xf>
    <xf numFmtId="38" fontId="2" fillId="5" borderId="9" xfId="3" applyFont="1" applyFill="1" applyBorder="1" applyAlignment="1">
      <alignment vertical="center"/>
    </xf>
    <xf numFmtId="187" fontId="50" fillId="4" borderId="1" xfId="0" applyNumberFormat="1" applyFont="1" applyFill="1" applyBorder="1" applyAlignment="1">
      <alignment horizontal="right" vertical="center" wrapText="1"/>
    </xf>
    <xf numFmtId="0" fontId="2" fillId="0" borderId="8" xfId="0" applyFont="1" applyBorder="1">
      <alignment vertical="center"/>
    </xf>
    <xf numFmtId="0" fontId="2" fillId="6" borderId="8" xfId="0" applyFont="1" applyFill="1" applyBorder="1">
      <alignment vertical="center"/>
    </xf>
    <xf numFmtId="0" fontId="2" fillId="0" borderId="7" xfId="0" applyFont="1" applyBorder="1">
      <alignment vertical="center"/>
    </xf>
    <xf numFmtId="0" fontId="2" fillId="0" borderId="0" xfId="0" applyFont="1" applyAlignment="1">
      <alignment horizontal="distributed" vertical="center"/>
    </xf>
    <xf numFmtId="0" fontId="54" fillId="0" borderId="0" xfId="0" applyFont="1" applyAlignment="1">
      <alignment horizontal="justify" vertical="center"/>
    </xf>
    <xf numFmtId="0" fontId="33" fillId="0" borderId="0" xfId="0" applyFont="1" applyAlignment="1">
      <alignment horizontal="justify" vertical="center"/>
    </xf>
    <xf numFmtId="0" fontId="55" fillId="0" borderId="0" xfId="0" applyFont="1" applyAlignment="1">
      <alignment horizontal="justify" vertical="center"/>
    </xf>
    <xf numFmtId="0" fontId="55" fillId="0" borderId="0" xfId="0" applyFont="1" applyAlignment="1">
      <alignment horizontal="left" vertical="center"/>
    </xf>
    <xf numFmtId="0" fontId="55" fillId="0" borderId="0" xfId="0" applyFont="1" applyAlignment="1">
      <alignment horizontal="center" vertical="center"/>
    </xf>
    <xf numFmtId="0" fontId="56" fillId="0" borderId="0" xfId="0" applyFont="1" applyAlignment="1">
      <alignment vertical="center" wrapText="1"/>
    </xf>
    <xf numFmtId="0" fontId="54" fillId="0" borderId="0" xfId="0" applyFont="1" applyAlignment="1">
      <alignment horizontal="center" vertical="center"/>
    </xf>
    <xf numFmtId="0" fontId="54" fillId="0" borderId="0" xfId="0" applyFont="1" applyAlignment="1">
      <alignment horizontal="left" vertical="center"/>
    </xf>
    <xf numFmtId="179" fontId="2" fillId="0" borderId="1" xfId="0" applyNumberFormat="1" applyFont="1" applyBorder="1">
      <alignment vertical="center"/>
    </xf>
    <xf numFmtId="0" fontId="2" fillId="0" borderId="1" xfId="0" applyFont="1" applyBorder="1" applyAlignment="1">
      <alignment vertical="center" shrinkToFit="1"/>
    </xf>
    <xf numFmtId="0" fontId="2" fillId="8" borderId="1" xfId="0" applyFont="1" applyFill="1" applyBorder="1" applyAlignment="1">
      <alignment horizontal="center" vertical="center"/>
    </xf>
    <xf numFmtId="0" fontId="2" fillId="0" borderId="0" xfId="0" applyFont="1" applyAlignment="1">
      <alignment horizontal="right" vertical="center"/>
    </xf>
    <xf numFmtId="0" fontId="21" fillId="0" borderId="0" xfId="0" applyFont="1" applyAlignment="1">
      <alignment horizontal="center" vertical="center"/>
    </xf>
    <xf numFmtId="178" fontId="14" fillId="0" borderId="0" xfId="0" applyNumberFormat="1" applyFont="1">
      <alignment vertical="center"/>
    </xf>
    <xf numFmtId="0" fontId="0" fillId="0" borderId="0" xfId="0" applyAlignment="1">
      <alignment horizontal="center" vertical="center"/>
    </xf>
    <xf numFmtId="186" fontId="0" fillId="0" borderId="1" xfId="3" applyNumberFormat="1" applyFont="1" applyBorder="1">
      <alignment vertical="center"/>
    </xf>
    <xf numFmtId="189" fontId="0" fillId="4" borderId="1" xfId="0" quotePrefix="1" applyNumberFormat="1" applyFill="1" applyBorder="1" applyAlignment="1">
      <alignment horizontal="center" vertical="center" wrapText="1"/>
    </xf>
    <xf numFmtId="0" fontId="11" fillId="0" borderId="0" xfId="0" applyFont="1" applyAlignment="1">
      <alignment horizontal="right" vertical="center"/>
    </xf>
    <xf numFmtId="0" fontId="0" fillId="4" borderId="1" xfId="0" applyFill="1" applyBorder="1">
      <alignment vertical="center"/>
    </xf>
    <xf numFmtId="0" fontId="0" fillId="4" borderId="1" xfId="0" applyFill="1" applyBorder="1" applyAlignment="1">
      <alignment horizontal="center" vertical="center"/>
    </xf>
    <xf numFmtId="189" fontId="0" fillId="0" borderId="0" xfId="0" quotePrefix="1" applyNumberFormat="1" applyAlignment="1">
      <alignment horizontal="center" vertical="center"/>
    </xf>
    <xf numFmtId="13" fontId="0" fillId="0" borderId="1" xfId="0" quotePrefix="1" applyNumberFormat="1" applyBorder="1" applyAlignment="1">
      <alignment horizontal="center" vertical="center"/>
    </xf>
    <xf numFmtId="0" fontId="11" fillId="0" borderId="2" xfId="0" applyFont="1" applyBorder="1" applyAlignment="1">
      <alignment horizontal="center" vertical="center"/>
    </xf>
    <xf numFmtId="3" fontId="58" fillId="0" borderId="2" xfId="0" applyNumberFormat="1" applyFont="1" applyBorder="1" applyAlignment="1">
      <alignment horizontal="center" vertical="center" wrapText="1"/>
    </xf>
    <xf numFmtId="0" fontId="11" fillId="0" borderId="0" xfId="0" applyFont="1" applyAlignment="1">
      <alignment horizontal="center" vertical="center"/>
    </xf>
    <xf numFmtId="189" fontId="0" fillId="0" borderId="0" xfId="0" applyNumberFormat="1" applyAlignment="1">
      <alignment horizontal="center" vertical="center"/>
    </xf>
    <xf numFmtId="13" fontId="0" fillId="0" borderId="1" xfId="0" applyNumberFormat="1" applyBorder="1" applyAlignment="1">
      <alignment horizontal="center" vertical="center"/>
    </xf>
    <xf numFmtId="0" fontId="18" fillId="0" borderId="0" xfId="0" applyFont="1" applyAlignment="1">
      <alignment vertical="center"/>
    </xf>
    <xf numFmtId="0" fontId="59" fillId="0" borderId="0" xfId="0" applyFont="1">
      <alignment vertical="center"/>
    </xf>
    <xf numFmtId="0" fontId="61" fillId="0" borderId="0" xfId="0" applyFont="1">
      <alignment vertical="center"/>
    </xf>
    <xf numFmtId="0" fontId="8" fillId="0" borderId="0" xfId="0" applyFont="1" applyAlignment="1">
      <alignment vertical="center" shrinkToFit="1"/>
    </xf>
    <xf numFmtId="0" fontId="61" fillId="0" borderId="0" xfId="0" applyFont="1" applyAlignment="1">
      <alignment horizontal="left" vertical="center"/>
    </xf>
    <xf numFmtId="0" fontId="62" fillId="0" borderId="0" xfId="5" applyFont="1">
      <alignment vertical="center"/>
    </xf>
    <xf numFmtId="0" fontId="0" fillId="0" borderId="0" xfId="0">
      <alignment vertical="center"/>
    </xf>
    <xf numFmtId="0" fontId="63" fillId="0" borderId="0" xfId="0" applyFont="1" applyAlignment="1">
      <alignment horizontal="left" vertical="center"/>
    </xf>
    <xf numFmtId="0" fontId="64" fillId="0" borderId="0" xfId="0" applyFont="1">
      <alignment vertical="center"/>
    </xf>
    <xf numFmtId="0" fontId="63" fillId="0" borderId="0" xfId="0" applyFont="1" applyAlignment="1">
      <alignment horizontal="left" vertical="center" indent="15"/>
    </xf>
    <xf numFmtId="0" fontId="63" fillId="0" borderId="0" xfId="0" applyFont="1" applyAlignment="1">
      <alignment horizontal="justify" vertical="center"/>
    </xf>
    <xf numFmtId="0" fontId="65" fillId="0" borderId="0" xfId="0" applyFont="1" applyAlignment="1">
      <alignment vertical="center" wrapText="1"/>
    </xf>
    <xf numFmtId="0" fontId="64" fillId="0" borderId="0" xfId="0" applyFont="1" applyAlignment="1">
      <alignment vertical="center"/>
    </xf>
    <xf numFmtId="0" fontId="66" fillId="0" borderId="0" xfId="0" applyFont="1">
      <alignment vertical="center"/>
    </xf>
    <xf numFmtId="0" fontId="63" fillId="0" borderId="0" xfId="0" applyFont="1" applyAlignment="1">
      <alignment horizontal="left" vertical="center" indent="1"/>
    </xf>
    <xf numFmtId="0" fontId="8" fillId="0" borderId="0" xfId="0" applyFont="1" applyAlignment="1">
      <alignment horizontal="left" vertical="center"/>
    </xf>
    <xf numFmtId="0" fontId="0" fillId="0" borderId="0" xfId="0">
      <alignment vertical="center"/>
    </xf>
    <xf numFmtId="0" fontId="67" fillId="0" borderId="0" xfId="0" applyFont="1">
      <alignment vertical="center"/>
    </xf>
    <xf numFmtId="0" fontId="68" fillId="0" borderId="0" xfId="0" applyFont="1">
      <alignment vertical="center"/>
    </xf>
    <xf numFmtId="0" fontId="67" fillId="0" borderId="21" xfId="0" applyFont="1" applyBorder="1" applyAlignment="1">
      <alignment horizontal="center" vertical="center" wrapText="1"/>
    </xf>
    <xf numFmtId="0" fontId="0" fillId="0" borderId="21" xfId="0" applyBorder="1" applyAlignment="1">
      <alignment horizontal="center" vertical="center"/>
    </xf>
    <xf numFmtId="0" fontId="31" fillId="0" borderId="21" xfId="0" applyFont="1" applyBorder="1" applyAlignment="1">
      <alignment horizontal="center" vertical="center" wrapText="1"/>
    </xf>
    <xf numFmtId="0" fontId="69" fillId="0" borderId="21" xfId="0" applyFont="1" applyBorder="1" applyAlignment="1">
      <alignment horizontal="center" vertical="center" wrapText="1"/>
    </xf>
    <xf numFmtId="0" fontId="31" fillId="0" borderId="21" xfId="0" applyFont="1" applyBorder="1" applyAlignment="1">
      <alignment horizontal="center" vertical="center"/>
    </xf>
    <xf numFmtId="0" fontId="0" fillId="0" borderId="73" xfId="0" applyBorder="1" applyAlignment="1">
      <alignment vertical="center" wrapText="1"/>
    </xf>
    <xf numFmtId="0" fontId="0" fillId="0" borderId="21" xfId="0" applyBorder="1" applyAlignment="1">
      <alignment horizontal="center" vertical="center" wrapText="1"/>
    </xf>
    <xf numFmtId="0" fontId="0" fillId="0" borderId="8" xfId="0" applyBorder="1">
      <alignment vertical="center"/>
    </xf>
    <xf numFmtId="0" fontId="70"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70" fillId="0" borderId="1" xfId="0" applyFont="1" applyBorder="1" applyAlignment="1">
      <alignment horizontal="center" vertical="center" wrapText="1"/>
    </xf>
    <xf numFmtId="0" fontId="70" fillId="0" borderId="8" xfId="0" applyFont="1" applyBorder="1" applyAlignment="1">
      <alignment horizontal="center" vertical="center"/>
    </xf>
    <xf numFmtId="0" fontId="73" fillId="0" borderId="78" xfId="0" applyFont="1" applyBorder="1">
      <alignment vertical="center"/>
    </xf>
    <xf numFmtId="0" fontId="2" fillId="0" borderId="4" xfId="0" applyFont="1" applyBorder="1" applyAlignment="1">
      <alignment vertical="center"/>
    </xf>
    <xf numFmtId="0" fontId="2" fillId="0" borderId="1" xfId="0" applyFont="1" applyBorder="1" applyAlignment="1">
      <alignment vertical="center"/>
    </xf>
    <xf numFmtId="0" fontId="0" fillId="0" borderId="0" xfId="0">
      <alignment vertical="center"/>
    </xf>
    <xf numFmtId="0" fontId="0" fillId="0" borderId="1" xfId="0" applyBorder="1" applyAlignment="1">
      <alignment horizontal="center" vertical="center"/>
    </xf>
    <xf numFmtId="0" fontId="62" fillId="0" borderId="0" xfId="5" applyFont="1" applyFill="1">
      <alignment vertical="center"/>
    </xf>
    <xf numFmtId="0" fontId="61" fillId="0" borderId="0" xfId="5" applyFont="1">
      <alignment vertical="center"/>
    </xf>
    <xf numFmtId="0" fontId="74" fillId="0" borderId="0" xfId="0" applyFont="1">
      <alignment vertical="center"/>
    </xf>
    <xf numFmtId="0" fontId="76" fillId="0" borderId="0" xfId="0" applyFont="1" applyAlignment="1">
      <alignment horizontal="justify" vertical="center"/>
    </xf>
    <xf numFmtId="0" fontId="76" fillId="0" borderId="0" xfId="0" applyFont="1">
      <alignment vertical="center"/>
    </xf>
    <xf numFmtId="0" fontId="76" fillId="0" borderId="1" xfId="0" applyFont="1" applyBorder="1" applyAlignment="1">
      <alignment horizontal="center" vertical="center"/>
    </xf>
    <xf numFmtId="0" fontId="76" fillId="0" borderId="5" xfId="0" applyFont="1" applyBorder="1" applyAlignment="1">
      <alignment horizontal="center" vertical="center"/>
    </xf>
    <xf numFmtId="0" fontId="76" fillId="0" borderId="78" xfId="0" applyFont="1" applyBorder="1">
      <alignment vertical="center"/>
    </xf>
    <xf numFmtId="0" fontId="76" fillId="0" borderId="78" xfId="0" applyFont="1" applyBorder="1" applyAlignment="1">
      <alignment horizontal="center" vertical="center"/>
    </xf>
    <xf numFmtId="0" fontId="76" fillId="0" borderId="8" xfId="0" applyFont="1" applyBorder="1" applyAlignment="1">
      <alignment horizontal="center" vertical="center"/>
    </xf>
    <xf numFmtId="0" fontId="76" fillId="0" borderId="0" xfId="0" applyFont="1" applyAlignment="1">
      <alignment horizontal="center" vertical="center"/>
    </xf>
    <xf numFmtId="0" fontId="76" fillId="0" borderId="0" xfId="0" applyFont="1" applyAlignment="1">
      <alignment horizontal="left" vertical="center"/>
    </xf>
    <xf numFmtId="0" fontId="61" fillId="0" borderId="0" xfId="0" applyFont="1" applyAlignment="1">
      <alignment horizontal="center" vertical="center"/>
    </xf>
    <xf numFmtId="0" fontId="76" fillId="0" borderId="0" xfId="0" applyFont="1" applyAlignment="1">
      <alignment horizontal="left" vertical="center" indent="15"/>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Fill="1" applyBorder="1" applyAlignment="1">
      <alignment horizontal="center" vertical="center"/>
    </xf>
    <xf numFmtId="0" fontId="2" fillId="0" borderId="3" xfId="0" applyFont="1" applyFill="1" applyBorder="1" applyAlignment="1">
      <alignment horizontal="center" vertical="center"/>
    </xf>
    <xf numFmtId="179" fontId="2" fillId="2" borderId="2" xfId="0" applyNumberFormat="1" applyFont="1" applyFill="1" applyBorder="1" applyAlignment="1">
      <alignment horizontal="center" vertical="center"/>
    </xf>
    <xf numFmtId="179" fontId="2" fillId="2" borderId="3" xfId="0" applyNumberFormat="1" applyFont="1" applyFill="1" applyBorder="1" applyAlignment="1">
      <alignment horizontal="center" vertical="center"/>
    </xf>
    <xf numFmtId="179" fontId="2" fillId="2" borderId="22" xfId="0" applyNumberFormat="1" applyFont="1" applyFill="1" applyBorder="1" applyAlignment="1">
      <alignment horizontal="center" vertical="center"/>
    </xf>
    <xf numFmtId="179" fontId="2" fillId="2" borderId="23"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0" borderId="1" xfId="0" applyFont="1" applyFill="1" applyBorder="1" applyAlignment="1">
      <alignment horizontal="center" vertical="center"/>
    </xf>
    <xf numFmtId="178" fontId="2" fillId="2" borderId="1" xfId="0" applyNumberFormat="1" applyFont="1" applyFill="1" applyBorder="1" applyAlignment="1">
      <alignment horizontal="right" vertical="center" shrinkToFit="1"/>
    </xf>
    <xf numFmtId="178" fontId="2" fillId="2" borderId="4" xfId="0" applyNumberFormat="1" applyFont="1" applyFill="1" applyBorder="1" applyAlignment="1">
      <alignment horizontal="right" vertical="center" shrinkToFit="1"/>
    </xf>
    <xf numFmtId="178" fontId="2" fillId="0" borderId="1" xfId="0" applyNumberFormat="1" applyFont="1" applyBorder="1" applyAlignment="1">
      <alignment horizontal="right" vertical="center" shrinkToFit="1"/>
    </xf>
    <xf numFmtId="0" fontId="2" fillId="0" borderId="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7" xfId="0" applyFont="1" applyBorder="1" applyAlignment="1">
      <alignment horizontal="center" vertical="center"/>
    </xf>
    <xf numFmtId="178" fontId="2" fillId="2" borderId="19" xfId="0" applyNumberFormat="1" applyFont="1" applyFill="1" applyBorder="1" applyAlignment="1">
      <alignment horizontal="right"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178" fontId="2" fillId="0" borderId="2" xfId="0" applyNumberFormat="1" applyFont="1" applyFill="1" applyBorder="1" applyAlignment="1">
      <alignment horizontal="right" vertical="center" shrinkToFit="1"/>
    </xf>
    <xf numFmtId="178" fontId="2" fillId="0" borderId="3" xfId="0" applyNumberFormat="1" applyFont="1" applyFill="1" applyBorder="1" applyAlignment="1">
      <alignment horizontal="right" vertical="center" shrinkToFit="1"/>
    </xf>
    <xf numFmtId="178" fontId="2" fillId="0" borderId="4" xfId="0" applyNumberFormat="1" applyFont="1" applyFill="1" applyBorder="1" applyAlignment="1">
      <alignment horizontal="right"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182" fontId="2" fillId="2" borderId="1" xfId="0" applyNumberFormat="1" applyFont="1" applyFill="1" applyBorder="1" applyAlignment="1">
      <alignment horizontal="right" vertical="center"/>
    </xf>
    <xf numFmtId="12" fontId="2" fillId="3" borderId="5" xfId="0" applyNumberFormat="1" applyFont="1" applyFill="1" applyBorder="1" applyAlignment="1">
      <alignment horizontal="center" vertical="center" shrinkToFit="1"/>
    </xf>
    <xf numFmtId="12" fontId="2" fillId="3" borderId="9" xfId="0" applyNumberFormat="1"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78" fontId="2" fillId="0" borderId="10" xfId="0" applyNumberFormat="1" applyFont="1" applyFill="1" applyBorder="1" applyAlignment="1">
      <alignment horizontal="right" vertical="center"/>
    </xf>
    <xf numFmtId="178" fontId="2" fillId="0" borderId="11" xfId="0" applyNumberFormat="1" applyFont="1" applyFill="1" applyBorder="1" applyAlignment="1">
      <alignment horizontal="right" vertical="center"/>
    </xf>
    <xf numFmtId="178" fontId="2" fillId="0" borderId="8" xfId="0" applyNumberFormat="1" applyFont="1" applyFill="1" applyBorder="1" applyAlignment="1">
      <alignment horizontal="right" vertical="center"/>
    </xf>
    <xf numFmtId="178" fontId="2" fillId="2" borderId="2" xfId="0" applyNumberFormat="1" applyFont="1" applyFill="1" applyBorder="1" applyAlignment="1">
      <alignment horizontal="right" vertical="center" shrinkToFit="1"/>
    </xf>
    <xf numFmtId="178" fontId="2" fillId="2" borderId="3" xfId="0" applyNumberFormat="1" applyFont="1" applyFill="1" applyBorder="1" applyAlignment="1">
      <alignment horizontal="right" vertical="center" shrinkToFit="1"/>
    </xf>
    <xf numFmtId="178" fontId="2" fillId="0" borderId="21" xfId="0" applyNumberFormat="1" applyFont="1" applyBorder="1" applyAlignment="1">
      <alignment horizontal="right" vertical="center" shrinkToFit="1"/>
    </xf>
    <xf numFmtId="178" fontId="2" fillId="0" borderId="8" xfId="0" applyNumberFormat="1" applyFont="1" applyBorder="1" applyAlignment="1">
      <alignment horizontal="right" vertical="center"/>
    </xf>
    <xf numFmtId="0" fontId="2" fillId="0" borderId="8" xfId="0" applyFont="1" applyBorder="1" applyAlignment="1">
      <alignment horizontal="right" vertical="center"/>
    </xf>
    <xf numFmtId="0" fontId="2" fillId="0" borderId="17" xfId="0" applyFont="1" applyBorder="1" applyAlignment="1">
      <alignment horizontal="right" vertical="center"/>
    </xf>
    <xf numFmtId="178" fontId="2" fillId="0" borderId="18" xfId="0" applyNumberFormat="1" applyFont="1" applyBorder="1" applyAlignment="1">
      <alignment horizontal="right" vertical="center"/>
    </xf>
    <xf numFmtId="178" fontId="2" fillId="0" borderId="8" xfId="0" applyNumberFormat="1" applyFont="1" applyBorder="1" applyAlignment="1">
      <alignment horizontal="right" vertical="center" shrinkToFit="1"/>
    </xf>
    <xf numFmtId="0" fontId="2" fillId="0" borderId="8" xfId="0" applyFont="1" applyBorder="1" applyAlignment="1">
      <alignment horizontal="right" vertical="center" shrinkToFit="1"/>
    </xf>
    <xf numFmtId="0" fontId="2" fillId="2" borderId="21" xfId="0" applyFont="1" applyFill="1" applyBorder="1" applyAlignment="1">
      <alignment horizontal="center" vertical="center"/>
    </xf>
    <xf numFmtId="182" fontId="2" fillId="2" borderId="21" xfId="0" applyNumberFormat="1" applyFont="1" applyFill="1" applyBorder="1" applyAlignment="1">
      <alignment horizontal="right" vertical="center"/>
    </xf>
    <xf numFmtId="12" fontId="2" fillId="3" borderId="22" xfId="0" applyNumberFormat="1" applyFont="1" applyFill="1" applyBorder="1" applyAlignment="1">
      <alignment horizontal="center" vertical="center" shrinkToFit="1"/>
    </xf>
    <xf numFmtId="12" fontId="2" fillId="3" borderId="23"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0" fontId="18" fillId="0" borderId="0" xfId="0" applyFont="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178" fontId="2" fillId="2" borderId="25" xfId="0" applyNumberFormat="1" applyFont="1" applyFill="1" applyBorder="1" applyAlignment="1">
      <alignment horizontal="right" vertical="center" shrinkToFit="1"/>
    </xf>
    <xf numFmtId="178" fontId="2" fillId="2" borderId="21" xfId="0" applyNumberFormat="1" applyFont="1" applyFill="1" applyBorder="1" applyAlignment="1">
      <alignment horizontal="right" vertical="center" shrinkToFit="1"/>
    </xf>
    <xf numFmtId="178" fontId="2" fillId="2" borderId="24" xfId="0" applyNumberFormat="1" applyFont="1" applyFill="1" applyBorder="1" applyAlignment="1">
      <alignment horizontal="right" vertical="center" shrinkToFit="1"/>
    </xf>
    <xf numFmtId="0" fontId="8" fillId="0" borderId="3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2" fillId="2" borderId="9" xfId="0" applyFont="1" applyFill="1" applyBorder="1" applyAlignment="1">
      <alignment horizontal="left" vertical="center"/>
    </xf>
    <xf numFmtId="0" fontId="2" fillId="2" borderId="6" xfId="0" applyFont="1" applyFill="1" applyBorder="1" applyAlignment="1">
      <alignment horizontal="left" vertical="center"/>
    </xf>
    <xf numFmtId="0" fontId="2" fillId="2" borderId="13" xfId="0" applyFont="1" applyFill="1" applyBorder="1" applyAlignment="1">
      <alignment horizontal="left" vertical="center"/>
    </xf>
    <xf numFmtId="0" fontId="2" fillId="2" borderId="0" xfId="0" applyFont="1" applyFill="1" applyBorder="1" applyAlignment="1">
      <alignment horizontal="left" vertical="center"/>
    </xf>
    <xf numFmtId="0" fontId="2" fillId="2" borderId="14"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19" fillId="0" borderId="0" xfId="0" applyFont="1" applyAlignment="1">
      <alignment horizontal="center" vertical="center"/>
    </xf>
    <xf numFmtId="57" fontId="2" fillId="2" borderId="1" xfId="0" applyNumberFormat="1"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0"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0" fillId="0" borderId="31"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31" xfId="0" applyFont="1" applyFill="1" applyBorder="1" applyAlignment="1">
      <alignment horizontal="center" vertical="center"/>
    </xf>
    <xf numFmtId="179" fontId="2" fillId="2" borderId="5" xfId="0" applyNumberFormat="1" applyFont="1" applyFill="1" applyBorder="1" applyAlignment="1">
      <alignment horizontal="center" vertical="center"/>
    </xf>
    <xf numFmtId="179" fontId="2" fillId="2" borderId="9" xfId="0" applyNumberFormat="1" applyFont="1" applyFill="1" applyBorder="1" applyAlignment="1">
      <alignment horizontal="center" vertical="center"/>
    </xf>
    <xf numFmtId="179" fontId="2" fillId="2" borderId="10" xfId="0" applyNumberFormat="1" applyFont="1" applyFill="1" applyBorder="1" applyAlignment="1">
      <alignment horizontal="center" vertical="center"/>
    </xf>
    <xf numFmtId="179" fontId="2" fillId="2" borderId="11"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178" fontId="2" fillId="0" borderId="12" xfId="0" applyNumberFormat="1" applyFont="1" applyFill="1" applyBorder="1" applyAlignment="1">
      <alignment horizontal="right"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5"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5" xfId="0" applyFont="1" applyFill="1" applyBorder="1" applyAlignment="1">
      <alignment horizontal="center" vertical="center"/>
    </xf>
    <xf numFmtId="178" fontId="2" fillId="0" borderId="22" xfId="0" applyNumberFormat="1" applyFont="1" applyFill="1" applyBorder="1" applyAlignment="1">
      <alignment horizontal="right" vertical="center" shrinkToFit="1"/>
    </xf>
    <xf numFmtId="178" fontId="2" fillId="0" borderId="23" xfId="0" applyNumberFormat="1" applyFont="1" applyFill="1" applyBorder="1" applyAlignment="1">
      <alignment horizontal="right" vertical="center" shrinkToFit="1"/>
    </xf>
    <xf numFmtId="178" fontId="2" fillId="0" borderId="25" xfId="0" applyNumberFormat="1" applyFont="1" applyFill="1" applyBorder="1" applyAlignment="1">
      <alignment horizontal="right" vertical="center" shrinkToFit="1"/>
    </xf>
    <xf numFmtId="0" fontId="27" fillId="0" borderId="0" xfId="0" applyFont="1" applyAlignment="1">
      <alignment horizontal="left" vertical="center"/>
    </xf>
    <xf numFmtId="179" fontId="2" fillId="0" borderId="1" xfId="0" applyNumberFormat="1" applyFont="1" applyBorder="1" applyAlignment="1">
      <alignment horizontal="right" vertical="center" wrapText="1"/>
    </xf>
    <xf numFmtId="179" fontId="2" fillId="2" borderId="1" xfId="0" applyNumberFormat="1" applyFont="1" applyFill="1" applyBorder="1" applyAlignment="1">
      <alignment horizontal="right" vertical="center" wrapText="1"/>
    </xf>
    <xf numFmtId="0" fontId="2" fillId="0" borderId="1" xfId="0" applyFont="1" applyBorder="1" applyAlignment="1">
      <alignment horizontal="center" vertical="center" shrinkToFit="1"/>
    </xf>
    <xf numFmtId="0" fontId="2" fillId="0" borderId="39" xfId="0" applyFont="1" applyBorder="1" applyAlignment="1">
      <alignment horizontal="center" vertical="center"/>
    </xf>
    <xf numFmtId="0" fontId="2" fillId="0" borderId="8"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8"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5" xfId="0" applyFont="1" applyBorder="1" applyAlignment="1">
      <alignment horizontal="center" vertical="center" shrinkToFit="1"/>
    </xf>
    <xf numFmtId="179" fontId="2" fillId="0" borderId="1" xfId="0" applyNumberFormat="1" applyFont="1" applyBorder="1" applyAlignment="1">
      <alignment horizontal="right" vertical="center"/>
    </xf>
    <xf numFmtId="179" fontId="2" fillId="0" borderId="2" xfId="0" applyNumberFormat="1" applyFont="1" applyBorder="1" applyAlignment="1">
      <alignment vertical="center" wrapText="1"/>
    </xf>
    <xf numFmtId="179" fontId="2" fillId="0" borderId="3" xfId="0" applyNumberFormat="1" applyFont="1" applyBorder="1" applyAlignment="1">
      <alignment vertical="center" wrapText="1"/>
    </xf>
    <xf numFmtId="179" fontId="2" fillId="0" borderId="4" xfId="0" applyNumberFormat="1" applyFont="1" applyBorder="1" applyAlignment="1">
      <alignment vertical="center" wrapText="1"/>
    </xf>
    <xf numFmtId="179" fontId="2" fillId="0" borderId="1" xfId="0" applyNumberFormat="1" applyFont="1" applyBorder="1" applyAlignment="1">
      <alignment vertical="center" wrapText="1"/>
    </xf>
    <xf numFmtId="0" fontId="2" fillId="2" borderId="1" xfId="0" applyFont="1" applyFill="1" applyBorder="1">
      <alignment vertical="center"/>
    </xf>
    <xf numFmtId="179" fontId="2" fillId="0" borderId="1" xfId="0" applyNumberFormat="1" applyFont="1" applyBorder="1">
      <alignment vertical="center"/>
    </xf>
    <xf numFmtId="179" fontId="2" fillId="2" borderId="1" xfId="0" applyNumberFormat="1" applyFont="1" applyFill="1" applyBorder="1">
      <alignment vertical="center"/>
    </xf>
    <xf numFmtId="0" fontId="2" fillId="0" borderId="41" xfId="0" applyFont="1" applyBorder="1" applyAlignment="1">
      <alignment horizontal="center" vertical="center" shrinkToFit="1"/>
    </xf>
    <xf numFmtId="0" fontId="2" fillId="0" borderId="40" xfId="0" applyFont="1" applyBorder="1" applyAlignment="1">
      <alignment horizontal="center" vertical="center" shrinkToFit="1"/>
    </xf>
    <xf numFmtId="179" fontId="2" fillId="2" borderId="1" xfId="0" applyNumberFormat="1" applyFont="1" applyFill="1" applyBorder="1" applyAlignment="1">
      <alignment vertical="center" wrapText="1"/>
    </xf>
    <xf numFmtId="0" fontId="2" fillId="0" borderId="42" xfId="0" applyFont="1" applyBorder="1" applyAlignment="1">
      <alignment horizontal="center" vertical="center"/>
    </xf>
    <xf numFmtId="0" fontId="2" fillId="0" borderId="41" xfId="0" applyFont="1" applyBorder="1" applyAlignment="1">
      <alignment horizontal="center" vertical="center"/>
    </xf>
    <xf numFmtId="179" fontId="2" fillId="2" borderId="2" xfId="0" applyNumberFormat="1" applyFont="1" applyFill="1" applyBorder="1">
      <alignment vertical="center"/>
    </xf>
    <xf numFmtId="179" fontId="2" fillId="2" borderId="3" xfId="0" applyNumberFormat="1" applyFont="1" applyFill="1" applyBorder="1">
      <alignment vertical="center"/>
    </xf>
    <xf numFmtId="179" fontId="2" fillId="2" borderId="4" xfId="0" applyNumberFormat="1" applyFont="1" applyFill="1" applyBorder="1">
      <alignment vertical="center"/>
    </xf>
    <xf numFmtId="179" fontId="2" fillId="2" borderId="1" xfId="0" applyNumberFormat="1" applyFont="1" applyFill="1" applyBorder="1" applyAlignment="1">
      <alignment horizontal="right" vertical="center"/>
    </xf>
    <xf numFmtId="179" fontId="2" fillId="0" borderId="2" xfId="0" applyNumberFormat="1" applyFont="1" applyBorder="1" applyAlignment="1">
      <alignment horizontal="right" vertical="center"/>
    </xf>
    <xf numFmtId="179" fontId="2" fillId="0" borderId="3" xfId="0" applyNumberFormat="1" applyFont="1" applyBorder="1" applyAlignment="1">
      <alignment horizontal="right" vertical="center"/>
    </xf>
    <xf numFmtId="179" fontId="2" fillId="0" borderId="4" xfId="0" applyNumberFormat="1" applyFont="1" applyBorder="1" applyAlignment="1">
      <alignment horizontal="right" vertical="center"/>
    </xf>
    <xf numFmtId="183" fontId="2" fillId="0" borderId="1" xfId="0" applyNumberFormat="1" applyFont="1" applyBorder="1" applyAlignment="1">
      <alignment horizontal="righ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183" fontId="2" fillId="0" borderId="2" xfId="0" applyNumberFormat="1" applyFont="1" applyBorder="1" applyAlignment="1">
      <alignment horizontal="center" vertical="center"/>
    </xf>
    <xf numFmtId="183" fontId="2" fillId="0" borderId="3" xfId="0" applyNumberFormat="1" applyFont="1" applyBorder="1" applyAlignment="1">
      <alignment horizontal="center" vertical="center"/>
    </xf>
    <xf numFmtId="183" fontId="2" fillId="0" borderId="4" xfId="0" applyNumberFormat="1" applyFont="1" applyBorder="1" applyAlignment="1">
      <alignment horizontal="center" vertical="center"/>
    </xf>
    <xf numFmtId="0" fontId="30" fillId="0" borderId="0" xfId="0" applyFont="1" applyAlignment="1">
      <alignment horizontal="justify" vertical="center" wrapText="1"/>
    </xf>
    <xf numFmtId="0" fontId="0" fillId="0" borderId="0" xfId="0">
      <alignment vertical="center"/>
    </xf>
    <xf numFmtId="0" fontId="28" fillId="0" borderId="0" xfId="0" applyFont="1" applyAlignment="1">
      <alignment horizontal="distributed" vertical="center"/>
    </xf>
    <xf numFmtId="0" fontId="28" fillId="0" borderId="0" xfId="0" applyFont="1" applyAlignment="1" applyProtection="1">
      <alignment horizontal="center" vertical="center" shrinkToFit="1"/>
      <protection locked="0"/>
    </xf>
    <xf numFmtId="0" fontId="33" fillId="0" borderId="0" xfId="0" applyFont="1" applyAlignment="1">
      <alignment horizontal="center" vertical="center" wrapText="1"/>
    </xf>
    <xf numFmtId="0" fontId="30" fillId="0" borderId="0" xfId="0" applyFont="1" applyAlignment="1">
      <alignment horizontal="center" vertical="center" wrapText="1"/>
    </xf>
    <xf numFmtId="0" fontId="28" fillId="0" borderId="0" xfId="0" applyFont="1">
      <alignment vertical="center"/>
    </xf>
    <xf numFmtId="184" fontId="30" fillId="0" borderId="0" xfId="0" applyNumberFormat="1" applyFont="1" applyAlignment="1" applyProtection="1">
      <alignment horizontal="center" vertical="center" shrinkToFit="1"/>
      <protection locked="0"/>
    </xf>
    <xf numFmtId="184" fontId="28" fillId="0" borderId="0" xfId="0" applyNumberFormat="1" applyFont="1" applyAlignment="1" applyProtection="1">
      <alignment horizontal="center" vertical="center" shrinkToFit="1"/>
      <protection locked="0"/>
    </xf>
    <xf numFmtId="0" fontId="29" fillId="0" borderId="5" xfId="0" applyFont="1" applyBorder="1" applyAlignment="1">
      <alignment horizontal="left" vertical="center" wrapText="1"/>
    </xf>
    <xf numFmtId="0" fontId="29" fillId="0" borderId="9" xfId="0" applyFont="1" applyBorder="1" applyAlignment="1">
      <alignment horizontal="left" vertical="center" wrapText="1"/>
    </xf>
    <xf numFmtId="0" fontId="29" fillId="0" borderId="6" xfId="0" applyFont="1" applyBorder="1" applyAlignment="1">
      <alignment horizontal="left"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29" fillId="0" borderId="14"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49" fontId="29" fillId="0" borderId="0" xfId="0" applyNumberFormat="1" applyFont="1" applyAlignment="1">
      <alignment horizontal="center" vertical="center" wrapText="1"/>
    </xf>
    <xf numFmtId="0" fontId="32" fillId="0" borderId="0" xfId="0" applyFont="1" applyAlignment="1">
      <alignment horizontal="distributed" vertical="center"/>
    </xf>
    <xf numFmtId="0" fontId="28" fillId="0" borderId="0" xfId="0" applyFont="1" applyAlignment="1">
      <alignment vertical="center" shrinkToFit="1"/>
    </xf>
    <xf numFmtId="0" fontId="29" fillId="0" borderId="0" xfId="0" applyFont="1" applyAlignment="1">
      <alignment vertical="center" shrinkToFit="1"/>
    </xf>
    <xf numFmtId="0" fontId="28" fillId="0" borderId="0" xfId="0" applyFont="1" applyAlignment="1">
      <alignment horizontal="distributed" vertical="center" shrinkToFit="1"/>
    </xf>
    <xf numFmtId="184" fontId="30" fillId="0" borderId="0" xfId="0" applyNumberFormat="1" applyFont="1" applyAlignment="1">
      <alignment horizontal="center" vertical="center" shrinkToFit="1"/>
    </xf>
    <xf numFmtId="0" fontId="0" fillId="0" borderId="11" xfId="0" applyBorder="1" applyAlignment="1">
      <alignment vertical="center" shrinkToFit="1"/>
    </xf>
    <xf numFmtId="0" fontId="0" fillId="0" borderId="3" xfId="0" applyBorder="1" applyAlignment="1">
      <alignment vertical="center" shrinkToFit="1"/>
    </xf>
    <xf numFmtId="0" fontId="0" fillId="0" borderId="11" xfId="0" applyBorder="1" applyAlignment="1" applyProtection="1">
      <alignment horizontal="center" vertical="center"/>
      <protection locked="0"/>
    </xf>
    <xf numFmtId="0" fontId="0" fillId="0" borderId="3" xfId="0" applyBorder="1" applyAlignment="1" applyProtection="1">
      <alignment horizontal="center" vertical="center"/>
    </xf>
    <xf numFmtId="0" fontId="0" fillId="0" borderId="0" xfId="0" applyAlignment="1">
      <alignment horizontal="center" vertical="center"/>
    </xf>
    <xf numFmtId="0" fontId="28" fillId="0" borderId="0" xfId="0" applyFont="1" applyAlignment="1">
      <alignment horizontal="left" vertical="center"/>
    </xf>
    <xf numFmtId="0" fontId="58" fillId="0" borderId="0" xfId="0" applyFont="1" applyAlignment="1">
      <alignment horizontal="center" vertical="center"/>
    </xf>
    <xf numFmtId="0" fontId="28" fillId="0" borderId="0" xfId="0" applyFont="1" applyAlignment="1">
      <alignment horizontal="center" vertical="center"/>
    </xf>
    <xf numFmtId="0" fontId="40" fillId="0" borderId="0" xfId="0" applyFont="1" applyAlignment="1">
      <alignment horizontal="center" vertical="center"/>
    </xf>
    <xf numFmtId="0" fontId="37" fillId="0" borderId="5" xfId="0" applyFont="1" applyBorder="1" applyAlignment="1">
      <alignment horizontal="center" vertical="center"/>
    </xf>
    <xf numFmtId="0" fontId="37" fillId="0" borderId="9" xfId="0" applyFont="1" applyBorder="1" applyAlignment="1">
      <alignment horizontal="center" vertical="center"/>
    </xf>
    <xf numFmtId="0" fontId="37" fillId="0" borderId="6"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66" xfId="0" applyFont="1" applyBorder="1" applyAlignment="1">
      <alignment horizontal="center" vertical="center"/>
    </xf>
    <xf numFmtId="0" fontId="37" fillId="0" borderId="65" xfId="0" applyFont="1" applyBorder="1" applyAlignment="1">
      <alignment horizontal="center" vertical="center"/>
    </xf>
    <xf numFmtId="0" fontId="37" fillId="0" borderId="64" xfId="0" applyFont="1" applyBorder="1" applyAlignment="1">
      <alignment horizontal="center" vertical="center"/>
    </xf>
    <xf numFmtId="0" fontId="37" fillId="0" borderId="5"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61" xfId="0" applyFont="1" applyBorder="1" applyAlignment="1">
      <alignment horizontal="center" vertical="center"/>
    </xf>
    <xf numFmtId="0" fontId="37" fillId="0" borderId="60" xfId="0" applyFont="1" applyBorder="1" applyAlignment="1">
      <alignment horizontal="center" vertical="center"/>
    </xf>
    <xf numFmtId="0" fontId="37" fillId="0" borderId="63" xfId="0" applyFont="1" applyBorder="1" applyAlignment="1">
      <alignment horizontal="center" vertical="center"/>
    </xf>
    <xf numFmtId="0" fontId="37" fillId="0" borderId="62" xfId="0" applyFont="1" applyBorder="1" applyAlignment="1">
      <alignment horizontal="center" vertical="center"/>
    </xf>
    <xf numFmtId="0" fontId="37" fillId="0" borderId="59" xfId="0" applyFont="1" applyBorder="1" applyAlignment="1">
      <alignment horizontal="center" vertical="center"/>
    </xf>
    <xf numFmtId="0" fontId="37" fillId="0" borderId="1" xfId="0" applyFont="1" applyBorder="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wrapText="1"/>
    </xf>
    <xf numFmtId="0" fontId="37" fillId="0" borderId="5" xfId="0" applyFont="1" applyBorder="1" applyAlignment="1">
      <alignment horizontal="right" vertical="center"/>
    </xf>
    <xf numFmtId="0" fontId="37" fillId="0" borderId="9" xfId="0" applyFont="1" applyBorder="1" applyAlignment="1">
      <alignment horizontal="right" vertical="center"/>
    </xf>
    <xf numFmtId="0" fontId="37" fillId="0" borderId="6" xfId="0" applyFont="1" applyBorder="1" applyAlignment="1">
      <alignment horizontal="right" vertical="center"/>
    </xf>
    <xf numFmtId="0" fontId="39" fillId="0" borderId="1" xfId="0" applyFont="1" applyBorder="1" applyAlignment="1">
      <alignment horizontal="center" vertical="center" wrapText="1"/>
    </xf>
    <xf numFmtId="0" fontId="37" fillId="2" borderId="11"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0" xfId="0" applyFont="1" applyFill="1" applyBorder="1" applyAlignment="1">
      <alignment horizontal="center" vertical="center"/>
    </xf>
    <xf numFmtId="0" fontId="37" fillId="2" borderId="44" xfId="0" applyFont="1" applyFill="1" applyBorder="1" applyAlignment="1">
      <alignment horizontal="center" vertical="center"/>
    </xf>
    <xf numFmtId="0" fontId="37" fillId="0" borderId="66" xfId="0" applyFont="1" applyBorder="1" applyAlignment="1">
      <alignment horizontal="center" vertical="center" shrinkToFit="1"/>
    </xf>
    <xf numFmtId="0" fontId="37" fillId="0" borderId="65" xfId="0" applyFont="1" applyBorder="1" applyAlignment="1">
      <alignment horizontal="center" vertical="center" shrinkToFit="1"/>
    </xf>
    <xf numFmtId="0" fontId="37" fillId="0" borderId="64" xfId="0" applyFont="1" applyBorder="1" applyAlignment="1">
      <alignment horizontal="center" vertical="center" shrinkToFit="1"/>
    </xf>
    <xf numFmtId="0" fontId="37" fillId="2" borderId="5" xfId="0" applyFont="1" applyFill="1" applyBorder="1" applyAlignment="1">
      <alignment horizontal="center" vertical="center"/>
    </xf>
    <xf numFmtId="0" fontId="37" fillId="2" borderId="9" xfId="0" applyFont="1" applyFill="1" applyBorder="1" applyAlignment="1">
      <alignment horizontal="center" vertical="center"/>
    </xf>
    <xf numFmtId="0" fontId="37" fillId="2" borderId="6" xfId="0" applyFont="1" applyFill="1" applyBorder="1" applyAlignment="1">
      <alignment horizontal="center" vertical="center"/>
    </xf>
    <xf numFmtId="0" fontId="4" fillId="0" borderId="1" xfId="0" applyFont="1" applyBorder="1" applyAlignment="1">
      <alignment horizontal="left" vertical="center"/>
    </xf>
    <xf numFmtId="0" fontId="4" fillId="3" borderId="1"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37" fillId="2" borderId="43" xfId="0" applyFont="1" applyFill="1" applyBorder="1" applyAlignment="1">
      <alignment horizontal="center" vertical="center"/>
    </xf>
    <xf numFmtId="0" fontId="37" fillId="2" borderId="5" xfId="0" applyFont="1" applyFill="1" applyBorder="1" applyAlignment="1">
      <alignment horizontal="right" vertical="center"/>
    </xf>
    <xf numFmtId="0" fontId="37" fillId="2" borderId="9" xfId="0" applyFont="1" applyFill="1" applyBorder="1" applyAlignment="1">
      <alignment horizontal="right" vertical="center"/>
    </xf>
    <xf numFmtId="0" fontId="37" fillId="2" borderId="58" xfId="0" applyFont="1" applyFill="1" applyBorder="1" applyAlignment="1">
      <alignment horizontal="right" vertical="center"/>
    </xf>
    <xf numFmtId="0" fontId="37" fillId="2" borderId="57" xfId="0" applyFont="1" applyFill="1" applyBorder="1" applyAlignment="1">
      <alignment horizontal="right" vertical="center"/>
    </xf>
    <xf numFmtId="0" fontId="37" fillId="2" borderId="6" xfId="0" applyFont="1" applyFill="1" applyBorder="1" applyAlignment="1">
      <alignment horizontal="right" vertical="center"/>
    </xf>
    <xf numFmtId="0" fontId="37" fillId="0" borderId="0" xfId="0" applyFont="1" applyAlignment="1">
      <alignment horizontal="center" vertical="center"/>
    </xf>
    <xf numFmtId="0" fontId="37" fillId="2" borderId="13" xfId="0" applyFont="1" applyFill="1" applyBorder="1" applyAlignment="1">
      <alignment horizontal="center" vertical="center"/>
    </xf>
    <xf numFmtId="0" fontId="37" fillId="2" borderId="0" xfId="0" applyFont="1" applyFill="1" applyAlignment="1">
      <alignment horizontal="center" vertical="center"/>
    </xf>
    <xf numFmtId="0" fontId="37" fillId="2" borderId="14" xfId="0" applyFont="1" applyFill="1" applyBorder="1" applyAlignment="1">
      <alignment horizontal="center" vertical="center"/>
    </xf>
    <xf numFmtId="183" fontId="37" fillId="0" borderId="57" xfId="0" applyNumberFormat="1" applyFont="1" applyBorder="1" applyAlignment="1">
      <alignment horizontal="center" vertical="center" shrinkToFit="1"/>
    </xf>
    <xf numFmtId="183" fontId="37" fillId="0" borderId="9" xfId="0" applyNumberFormat="1" applyFont="1" applyBorder="1" applyAlignment="1">
      <alignment horizontal="center" vertical="center" shrinkToFit="1"/>
    </xf>
    <xf numFmtId="183" fontId="37" fillId="0" borderId="6" xfId="0" applyNumberFormat="1" applyFont="1" applyBorder="1" applyAlignment="1">
      <alignment horizontal="center" vertical="center" shrinkToFit="1"/>
    </xf>
    <xf numFmtId="183" fontId="37" fillId="0" borderId="45" xfId="0" applyNumberFormat="1" applyFont="1" applyBorder="1" applyAlignment="1">
      <alignment horizontal="center" vertical="center" shrinkToFit="1"/>
    </xf>
    <xf numFmtId="183" fontId="37" fillId="0" borderId="0" xfId="0" applyNumberFormat="1" applyFont="1" applyAlignment="1">
      <alignment horizontal="center" vertical="center" shrinkToFit="1"/>
    </xf>
    <xf numFmtId="183" fontId="37" fillId="0" borderId="14" xfId="0" applyNumberFormat="1" applyFont="1" applyBorder="1" applyAlignment="1">
      <alignment horizontal="center" vertical="center" shrinkToFit="1"/>
    </xf>
    <xf numFmtId="183" fontId="37" fillId="0" borderId="43" xfId="0" applyNumberFormat="1" applyFont="1" applyBorder="1" applyAlignment="1">
      <alignment horizontal="center" vertical="center" shrinkToFit="1"/>
    </xf>
    <xf numFmtId="183" fontId="37" fillId="0" borderId="11" xfId="0" applyNumberFormat="1" applyFont="1" applyBorder="1" applyAlignment="1">
      <alignment horizontal="center" vertical="center" shrinkToFit="1"/>
    </xf>
    <xf numFmtId="183" fontId="37" fillId="0" borderId="12" xfId="0" applyNumberFormat="1" applyFont="1" applyBorder="1" applyAlignment="1">
      <alignment horizontal="center" vertical="center" shrinkToFit="1"/>
    </xf>
    <xf numFmtId="0" fontId="37" fillId="0" borderId="5" xfId="0" applyFont="1" applyBorder="1" applyAlignment="1">
      <alignment horizontal="left" vertical="center" wrapText="1"/>
    </xf>
    <xf numFmtId="0" fontId="37" fillId="0" borderId="9" xfId="0" applyFont="1" applyBorder="1" applyAlignment="1">
      <alignment horizontal="left" vertical="center" wrapText="1"/>
    </xf>
    <xf numFmtId="0" fontId="37" fillId="0" borderId="58" xfId="0" applyFont="1" applyBorder="1" applyAlignment="1">
      <alignment horizontal="left" vertical="center" wrapText="1"/>
    </xf>
    <xf numFmtId="0" fontId="37" fillId="0" borderId="13" xfId="0" applyFont="1" applyBorder="1" applyAlignment="1">
      <alignment horizontal="left" vertical="center" wrapText="1"/>
    </xf>
    <xf numFmtId="0" fontId="37" fillId="0" borderId="0" xfId="0" applyFont="1" applyAlignment="1">
      <alignment horizontal="left" vertical="center" wrapText="1"/>
    </xf>
    <xf numFmtId="0" fontId="37" fillId="0" borderId="46"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44" xfId="0" applyFont="1" applyBorder="1" applyAlignment="1">
      <alignment horizontal="left" vertical="center" wrapText="1"/>
    </xf>
    <xf numFmtId="179" fontId="37" fillId="0" borderId="5" xfId="0" applyNumberFormat="1" applyFont="1" applyBorder="1" applyAlignment="1">
      <alignment horizontal="center" vertical="center" shrinkToFit="1"/>
    </xf>
    <xf numFmtId="179" fontId="37" fillId="0" borderId="9" xfId="0" applyNumberFormat="1" applyFont="1" applyBorder="1" applyAlignment="1">
      <alignment horizontal="center" vertical="center" shrinkToFit="1"/>
    </xf>
    <xf numFmtId="179" fontId="37" fillId="0" borderId="58" xfId="0" applyNumberFormat="1" applyFont="1" applyBorder="1" applyAlignment="1">
      <alignment horizontal="center" vertical="center" shrinkToFit="1"/>
    </xf>
    <xf numFmtId="179" fontId="37" fillId="0" borderId="13" xfId="0" applyNumberFormat="1" applyFont="1" applyBorder="1" applyAlignment="1">
      <alignment horizontal="center" vertical="center" shrinkToFit="1"/>
    </xf>
    <xf numFmtId="179" fontId="37" fillId="0" borderId="0" xfId="0" applyNumberFormat="1" applyFont="1" applyAlignment="1">
      <alignment horizontal="center" vertical="center" shrinkToFit="1"/>
    </xf>
    <xf numFmtId="179" fontId="37" fillId="0" borderId="46" xfId="0" applyNumberFormat="1" applyFont="1" applyBorder="1" applyAlignment="1">
      <alignment horizontal="center" vertical="center" shrinkToFit="1"/>
    </xf>
    <xf numFmtId="179" fontId="37" fillId="0" borderId="10" xfId="0" applyNumberFormat="1" applyFont="1" applyBorder="1" applyAlignment="1">
      <alignment horizontal="center" vertical="center" shrinkToFit="1"/>
    </xf>
    <xf numFmtId="179" fontId="37" fillId="0" borderId="11" xfId="0" applyNumberFormat="1" applyFont="1" applyBorder="1" applyAlignment="1">
      <alignment horizontal="center" vertical="center" shrinkToFit="1"/>
    </xf>
    <xf numFmtId="179" fontId="37" fillId="0" borderId="44" xfId="0" applyNumberFormat="1" applyFont="1" applyBorder="1" applyAlignment="1">
      <alignment horizontal="center" vertical="center" shrinkToFit="1"/>
    </xf>
    <xf numFmtId="0" fontId="37" fillId="2" borderId="57"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54" xfId="0" applyFont="1" applyFill="1" applyBorder="1" applyAlignment="1">
      <alignment horizontal="center" vertical="center" wrapText="1"/>
    </xf>
    <xf numFmtId="0" fontId="37" fillId="2" borderId="53" xfId="0" applyFont="1" applyFill="1" applyBorder="1" applyAlignment="1">
      <alignment horizontal="center" vertical="center" wrapText="1"/>
    </xf>
    <xf numFmtId="0" fontId="37" fillId="2" borderId="52" xfId="0" applyFont="1" applyFill="1" applyBorder="1" applyAlignment="1">
      <alignment horizontal="center" vertical="center" wrapText="1"/>
    </xf>
    <xf numFmtId="179" fontId="37" fillId="2" borderId="57" xfId="0" applyNumberFormat="1" applyFont="1" applyFill="1" applyBorder="1" applyAlignment="1">
      <alignment horizontal="center" vertical="center" shrinkToFit="1"/>
    </xf>
    <xf numFmtId="179" fontId="37" fillId="2" borderId="9" xfId="0" applyNumberFormat="1" applyFont="1" applyFill="1" applyBorder="1" applyAlignment="1">
      <alignment horizontal="center" vertical="center" shrinkToFit="1"/>
    </xf>
    <xf numFmtId="179" fontId="37" fillId="2" borderId="58" xfId="0" applyNumberFormat="1" applyFont="1" applyFill="1" applyBorder="1" applyAlignment="1">
      <alignment horizontal="center" vertical="center" shrinkToFit="1"/>
    </xf>
    <xf numFmtId="179" fontId="37" fillId="2" borderId="45" xfId="0" applyNumberFormat="1" applyFont="1" applyFill="1" applyBorder="1" applyAlignment="1">
      <alignment horizontal="center" vertical="center" shrinkToFit="1"/>
    </xf>
    <xf numFmtId="179" fontId="37" fillId="2" borderId="0" xfId="0" applyNumberFormat="1" applyFont="1" applyFill="1" applyAlignment="1">
      <alignment horizontal="center" vertical="center" shrinkToFit="1"/>
    </xf>
    <xf numFmtId="179" fontId="37" fillId="2" borderId="46" xfId="0" applyNumberFormat="1" applyFont="1" applyFill="1" applyBorder="1" applyAlignment="1">
      <alignment horizontal="center" vertical="center" shrinkToFit="1"/>
    </xf>
    <xf numFmtId="179" fontId="37" fillId="2" borderId="43" xfId="0" applyNumberFormat="1" applyFont="1" applyFill="1" applyBorder="1" applyAlignment="1">
      <alignment horizontal="center" vertical="center" shrinkToFit="1"/>
    </xf>
    <xf numFmtId="179" fontId="37" fillId="2" borderId="11" xfId="0" applyNumberFormat="1" applyFont="1" applyFill="1" applyBorder="1" applyAlignment="1">
      <alignment horizontal="center" vertical="center" shrinkToFit="1"/>
    </xf>
    <xf numFmtId="179" fontId="37" fillId="2" borderId="44" xfId="0" applyNumberFormat="1" applyFont="1" applyFill="1" applyBorder="1" applyAlignment="1">
      <alignment horizontal="center" vertical="center" shrinkToFit="1"/>
    </xf>
    <xf numFmtId="0" fontId="37" fillId="3" borderId="57" xfId="0" applyFont="1" applyFill="1" applyBorder="1" applyAlignment="1">
      <alignment horizontal="center" vertical="center"/>
    </xf>
    <xf numFmtId="0" fontId="37" fillId="3" borderId="9" xfId="0" applyFont="1" applyFill="1" applyBorder="1" applyAlignment="1">
      <alignment horizontal="center" vertical="center"/>
    </xf>
    <xf numFmtId="0" fontId="37" fillId="3" borderId="6" xfId="0" applyFont="1" applyFill="1" applyBorder="1" applyAlignment="1">
      <alignment horizontal="center" vertical="center"/>
    </xf>
    <xf numFmtId="0" fontId="37" fillId="3" borderId="45" xfId="0" applyFont="1" applyFill="1" applyBorder="1" applyAlignment="1">
      <alignment horizontal="center" vertical="center"/>
    </xf>
    <xf numFmtId="0" fontId="37" fillId="3" borderId="0" xfId="0" applyFont="1" applyFill="1" applyAlignment="1">
      <alignment horizontal="center" vertical="center"/>
    </xf>
    <xf numFmtId="0" fontId="37" fillId="3" borderId="14" xfId="0" applyFont="1" applyFill="1" applyBorder="1" applyAlignment="1">
      <alignment horizontal="center" vertical="center"/>
    </xf>
    <xf numFmtId="0" fontId="37" fillId="3" borderId="43" xfId="0" applyFont="1" applyFill="1" applyBorder="1" applyAlignment="1">
      <alignment horizontal="center" vertical="center"/>
    </xf>
    <xf numFmtId="0" fontId="37" fillId="3" borderId="11" xfId="0" applyFont="1" applyFill="1" applyBorder="1" applyAlignment="1">
      <alignment horizontal="center" vertical="center"/>
    </xf>
    <xf numFmtId="0" fontId="37" fillId="3" borderId="12" xfId="0" applyFont="1" applyFill="1" applyBorder="1" applyAlignment="1">
      <alignment horizontal="center" vertical="center"/>
    </xf>
    <xf numFmtId="0" fontId="37" fillId="2" borderId="58" xfId="0" applyFont="1" applyFill="1" applyBorder="1" applyAlignment="1">
      <alignment horizontal="center" vertical="center"/>
    </xf>
    <xf numFmtId="0" fontId="37" fillId="2" borderId="56" xfId="0" applyFont="1" applyFill="1" applyBorder="1" applyAlignment="1">
      <alignment horizontal="center" vertical="center"/>
    </xf>
    <xf numFmtId="0" fontId="37" fillId="2" borderId="53" xfId="0" applyFont="1" applyFill="1" applyBorder="1" applyAlignment="1">
      <alignment horizontal="center" vertical="center"/>
    </xf>
    <xf numFmtId="0" fontId="37" fillId="2" borderId="55" xfId="0" applyFont="1" applyFill="1" applyBorder="1" applyAlignment="1">
      <alignment horizontal="center" vertical="center"/>
    </xf>
    <xf numFmtId="0" fontId="37" fillId="3" borderId="5"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13" xfId="0" applyFont="1" applyFill="1" applyBorder="1" applyAlignment="1">
      <alignment horizontal="center" vertical="center"/>
    </xf>
    <xf numFmtId="0" fontId="37" fillId="3" borderId="46" xfId="0" applyFont="1" applyFill="1" applyBorder="1" applyAlignment="1">
      <alignment horizontal="center" vertical="center"/>
    </xf>
    <xf numFmtId="0" fontId="37" fillId="3" borderId="10" xfId="0" applyFont="1" applyFill="1" applyBorder="1" applyAlignment="1">
      <alignment horizontal="center" vertical="center"/>
    </xf>
    <xf numFmtId="0" fontId="37" fillId="3" borderId="44" xfId="0" applyFont="1" applyFill="1" applyBorder="1" applyAlignment="1">
      <alignment horizontal="center" vertical="center"/>
    </xf>
    <xf numFmtId="0" fontId="37" fillId="0" borderId="5" xfId="0" applyFont="1" applyBorder="1" applyAlignment="1">
      <alignment horizontal="center" vertical="center" wrapText="1" shrinkToFit="1"/>
    </xf>
    <xf numFmtId="0" fontId="37" fillId="0" borderId="9" xfId="0" applyFont="1" applyBorder="1" applyAlignment="1">
      <alignment horizontal="center" vertical="center" wrapText="1" shrinkToFit="1"/>
    </xf>
    <xf numFmtId="0" fontId="37" fillId="0" borderId="6" xfId="0" applyFont="1" applyBorder="1" applyAlignment="1">
      <alignment horizontal="center" vertical="center" wrapText="1" shrinkToFit="1"/>
    </xf>
    <xf numFmtId="0" fontId="37" fillId="0" borderId="10" xfId="0" applyFont="1" applyBorder="1" applyAlignment="1">
      <alignment horizontal="center" vertical="center" wrapText="1" shrinkToFit="1"/>
    </xf>
    <xf numFmtId="0" fontId="37" fillId="0" borderId="11" xfId="0" applyFont="1" applyBorder="1" applyAlignment="1">
      <alignment horizontal="center" vertical="center" wrapText="1" shrinkToFit="1"/>
    </xf>
    <xf numFmtId="0" fontId="37" fillId="0" borderId="12" xfId="0" applyFont="1" applyBorder="1" applyAlignment="1">
      <alignment horizontal="center" vertical="center" wrapText="1" shrinkToFit="1"/>
    </xf>
    <xf numFmtId="0" fontId="37" fillId="0" borderId="61" xfId="0" applyFont="1" applyBorder="1" applyAlignment="1">
      <alignment horizontal="center" vertical="center" shrinkToFit="1"/>
    </xf>
    <xf numFmtId="0" fontId="37" fillId="0" borderId="60" xfId="0" applyFont="1" applyBorder="1" applyAlignment="1">
      <alignment horizontal="center" vertical="center" shrinkToFit="1"/>
    </xf>
    <xf numFmtId="0" fontId="37" fillId="0" borderId="63" xfId="0" applyFont="1" applyBorder="1" applyAlignment="1">
      <alignment horizontal="center" vertical="center" shrinkToFit="1"/>
    </xf>
    <xf numFmtId="0" fontId="37" fillId="0" borderId="62" xfId="0" applyFont="1" applyBorder="1" applyAlignment="1">
      <alignment horizontal="center" vertical="center" shrinkToFit="1"/>
    </xf>
    <xf numFmtId="0" fontId="37" fillId="0" borderId="59" xfId="0" applyFont="1" applyBorder="1" applyAlignment="1">
      <alignment horizontal="center" vertical="center" shrinkToFit="1"/>
    </xf>
    <xf numFmtId="0" fontId="37" fillId="0" borderId="58" xfId="0" applyFont="1" applyBorder="1" applyAlignment="1">
      <alignment horizontal="center" vertical="center"/>
    </xf>
    <xf numFmtId="0" fontId="37" fillId="0" borderId="13" xfId="0" applyFont="1" applyBorder="1" applyAlignment="1">
      <alignment horizontal="center" vertical="center"/>
    </xf>
    <xf numFmtId="0" fontId="37" fillId="0" borderId="46" xfId="0" applyFont="1" applyBorder="1" applyAlignment="1">
      <alignment horizontal="center" vertical="center"/>
    </xf>
    <xf numFmtId="0" fontId="37" fillId="0" borderId="44" xfId="0" applyFont="1" applyBorder="1" applyAlignment="1">
      <alignment horizontal="center" vertical="center"/>
    </xf>
    <xf numFmtId="0" fontId="37" fillId="2" borderId="57" xfId="0" applyFont="1" applyFill="1" applyBorder="1" applyAlignment="1">
      <alignment horizontal="center" vertical="center"/>
    </xf>
    <xf numFmtId="0" fontId="37" fillId="2" borderId="45" xfId="0" applyFont="1" applyFill="1" applyBorder="1" applyAlignment="1">
      <alignment horizontal="center" vertical="center"/>
    </xf>
    <xf numFmtId="0" fontId="37" fillId="2" borderId="46" xfId="0" applyFont="1" applyFill="1" applyBorder="1" applyAlignment="1">
      <alignment horizontal="center" vertical="center"/>
    </xf>
    <xf numFmtId="0" fontId="37" fillId="0" borderId="5" xfId="0" applyFont="1" applyBorder="1" applyAlignment="1">
      <alignment horizontal="center" vertical="center" shrinkToFit="1"/>
    </xf>
    <xf numFmtId="0" fontId="37" fillId="0" borderId="9"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0" xfId="0" applyFont="1" applyAlignment="1">
      <alignment horizontal="center" vertical="center" shrinkToFit="1"/>
    </xf>
    <xf numFmtId="0" fontId="37" fillId="0" borderId="14" xfId="0" applyFont="1" applyBorder="1" applyAlignment="1">
      <alignment horizontal="center" vertical="center" shrinkToFit="1"/>
    </xf>
    <xf numFmtId="0" fontId="37" fillId="3" borderId="5"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14"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2" borderId="51" xfId="0" applyFont="1" applyFill="1" applyBorder="1" applyAlignment="1">
      <alignment horizontal="center" vertical="center"/>
    </xf>
    <xf numFmtId="0" fontId="37" fillId="2" borderId="48" xfId="0" applyFont="1" applyFill="1" applyBorder="1" applyAlignment="1">
      <alignment horizontal="center" vertical="center"/>
    </xf>
    <xf numFmtId="0" fontId="37" fillId="2" borderId="50" xfId="0" applyFont="1" applyFill="1" applyBorder="1" applyAlignment="1">
      <alignment horizontal="center" vertical="center"/>
    </xf>
    <xf numFmtId="0" fontId="37" fillId="2" borderId="49" xfId="0" applyFont="1" applyFill="1" applyBorder="1" applyAlignment="1">
      <alignment horizontal="center" vertical="center" wrapText="1"/>
    </xf>
    <xf numFmtId="0" fontId="37" fillId="2" borderId="48" xfId="0" applyFont="1" applyFill="1" applyBorder="1" applyAlignment="1">
      <alignment horizontal="center" vertical="center" wrapText="1"/>
    </xf>
    <xf numFmtId="0" fontId="37" fillId="2" borderId="47" xfId="0" applyFont="1" applyFill="1" applyBorder="1" applyAlignment="1">
      <alignment horizontal="center" vertical="center" wrapText="1"/>
    </xf>
    <xf numFmtId="0" fontId="37" fillId="2" borderId="43"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14" xfId="0" applyFont="1" applyFill="1" applyBorder="1" applyAlignment="1">
      <alignment horizontal="center" vertical="center" wrapText="1"/>
    </xf>
    <xf numFmtId="0" fontId="38" fillId="0" borderId="66" xfId="0" applyFont="1" applyBorder="1" applyAlignment="1">
      <alignment horizontal="center" vertical="center" shrinkToFit="1"/>
    </xf>
    <xf numFmtId="0" fontId="38" fillId="0" borderId="65" xfId="0" applyFont="1" applyBorder="1" applyAlignment="1">
      <alignment horizontal="center" vertical="center" shrinkToFit="1"/>
    </xf>
    <xf numFmtId="0" fontId="38" fillId="0" borderId="64" xfId="0" applyFont="1" applyBorder="1" applyAlignment="1">
      <alignment horizontal="center" vertical="center" shrinkToFit="1"/>
    </xf>
    <xf numFmtId="185" fontId="37" fillId="0" borderId="13" xfId="0" applyNumberFormat="1" applyFont="1" applyBorder="1" applyAlignment="1">
      <alignment horizontal="center" vertical="center" shrinkToFit="1"/>
    </xf>
    <xf numFmtId="185" fontId="37" fillId="0" borderId="0" xfId="0" applyNumberFormat="1" applyFont="1" applyAlignment="1">
      <alignment horizontal="center" vertical="center" shrinkToFit="1"/>
    </xf>
    <xf numFmtId="185" fontId="37" fillId="0" borderId="14" xfId="0" applyNumberFormat="1" applyFont="1" applyBorder="1" applyAlignment="1">
      <alignment horizontal="center" vertical="center" shrinkToFit="1"/>
    </xf>
    <xf numFmtId="185" fontId="37" fillId="0" borderId="10" xfId="0" applyNumberFormat="1" applyFont="1" applyBorder="1" applyAlignment="1">
      <alignment horizontal="center" vertical="center" shrinkToFit="1"/>
    </xf>
    <xf numFmtId="185" fontId="37" fillId="0" borderId="11" xfId="0" applyNumberFormat="1" applyFont="1" applyBorder="1" applyAlignment="1">
      <alignment horizontal="center" vertical="center" shrinkToFit="1"/>
    </xf>
    <xf numFmtId="185" fontId="37" fillId="0" borderId="12" xfId="0" applyNumberFormat="1" applyFont="1" applyBorder="1" applyAlignment="1">
      <alignment horizontal="center" vertical="center" shrinkToFit="1"/>
    </xf>
    <xf numFmtId="185" fontId="37" fillId="2" borderId="13" xfId="0" applyNumberFormat="1" applyFont="1" applyFill="1" applyBorder="1" applyAlignment="1">
      <alignment horizontal="center" vertical="center" shrinkToFit="1"/>
    </xf>
    <xf numFmtId="185" fontId="37" fillId="2" borderId="0" xfId="0" applyNumberFormat="1" applyFont="1" applyFill="1" applyAlignment="1">
      <alignment horizontal="center" vertical="center" shrinkToFit="1"/>
    </xf>
    <xf numFmtId="185" fontId="37" fillId="2" borderId="14" xfId="0" applyNumberFormat="1" applyFont="1" applyFill="1" applyBorder="1" applyAlignment="1">
      <alignment horizontal="center" vertical="center" shrinkToFit="1"/>
    </xf>
    <xf numFmtId="185" fontId="37" fillId="2" borderId="10" xfId="0" applyNumberFormat="1" applyFont="1" applyFill="1" applyBorder="1" applyAlignment="1">
      <alignment horizontal="center" vertical="center" shrinkToFit="1"/>
    </xf>
    <xf numFmtId="185" fontId="37" fillId="2" borderId="11" xfId="0" applyNumberFormat="1" applyFont="1" applyFill="1" applyBorder="1" applyAlignment="1">
      <alignment horizontal="center" vertical="center" shrinkToFit="1"/>
    </xf>
    <xf numFmtId="185" fontId="37" fillId="2" borderId="12" xfId="0" applyNumberFormat="1" applyFont="1" applyFill="1" applyBorder="1" applyAlignment="1">
      <alignment horizontal="center" vertical="center" shrinkToFit="1"/>
    </xf>
    <xf numFmtId="0" fontId="38"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76" fillId="0" borderId="0" xfId="0" applyFont="1" applyAlignment="1">
      <alignment horizontal="justify" vertical="center" wrapText="1"/>
    </xf>
    <xf numFmtId="0" fontId="61" fillId="0" borderId="0" xfId="0" applyFont="1">
      <alignment vertical="center"/>
    </xf>
    <xf numFmtId="0" fontId="77" fillId="0" borderId="0" xfId="0" applyFont="1" applyAlignment="1">
      <alignment horizontal="center" vertical="center" wrapText="1"/>
    </xf>
    <xf numFmtId="0" fontId="76" fillId="0" borderId="7" xfId="0" applyFont="1" applyBorder="1" applyAlignment="1">
      <alignment horizontal="center" vertical="center"/>
    </xf>
    <xf numFmtId="0" fontId="76" fillId="0" borderId="8" xfId="0" applyFont="1" applyBorder="1" applyAlignment="1">
      <alignment horizontal="center" vertical="center"/>
    </xf>
    <xf numFmtId="0" fontId="76" fillId="0" borderId="5" xfId="0" applyFont="1" applyBorder="1" applyAlignment="1">
      <alignment horizontal="center" vertical="center"/>
    </xf>
    <xf numFmtId="0" fontId="76" fillId="0" borderId="9" xfId="0" applyFont="1" applyBorder="1" applyAlignment="1">
      <alignment horizontal="center" vertical="center"/>
    </xf>
    <xf numFmtId="0" fontId="76" fillId="0" borderId="6" xfId="0" applyFont="1" applyBorder="1" applyAlignment="1">
      <alignment horizontal="center" vertical="center"/>
    </xf>
    <xf numFmtId="0" fontId="76" fillId="0" borderId="61" xfId="0" applyFont="1" applyBorder="1" applyAlignment="1">
      <alignment horizontal="center" vertical="center"/>
    </xf>
    <xf numFmtId="0" fontId="76" fillId="0" borderId="60" xfId="0" applyFont="1" applyBorder="1" applyAlignment="1">
      <alignment horizontal="center" vertical="center"/>
    </xf>
    <xf numFmtId="0" fontId="76" fillId="0" borderId="59" xfId="0" applyFont="1" applyBorder="1" applyAlignment="1">
      <alignment horizontal="center" vertical="center"/>
    </xf>
    <xf numFmtId="0" fontId="76" fillId="0" borderId="26" xfId="0" applyFont="1" applyBorder="1" applyAlignment="1">
      <alignment horizontal="center" vertical="center"/>
    </xf>
    <xf numFmtId="0" fontId="76" fillId="0" borderId="2" xfId="0" applyFont="1" applyBorder="1" applyAlignment="1">
      <alignment horizontal="center" vertical="center"/>
    </xf>
    <xf numFmtId="0" fontId="76" fillId="0" borderId="3" xfId="0" applyFont="1" applyBorder="1" applyAlignment="1">
      <alignment horizontal="center" vertical="center"/>
    </xf>
    <xf numFmtId="0" fontId="76" fillId="0" borderId="4"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3" xfId="0" applyFont="1" applyBorder="1" applyAlignment="1">
      <alignment horizontal="left" vertical="center"/>
    </xf>
    <xf numFmtId="0" fontId="76" fillId="0" borderId="4" xfId="0" applyFont="1" applyBorder="1" applyAlignment="1">
      <alignment horizontal="left" vertical="center"/>
    </xf>
    <xf numFmtId="0" fontId="76" fillId="0" borderId="2" xfId="0" applyFont="1" applyBorder="1" applyAlignment="1">
      <alignment horizontal="left" vertical="center" wrapText="1"/>
    </xf>
    <xf numFmtId="0" fontId="76" fillId="0" borderId="3" xfId="0" applyFont="1" applyBorder="1" applyAlignment="1">
      <alignment horizontal="left" vertical="center" wrapText="1"/>
    </xf>
    <xf numFmtId="0" fontId="76" fillId="0" borderId="4" xfId="0" applyFont="1" applyBorder="1" applyAlignment="1">
      <alignment horizontal="left" vertical="center" wrapText="1"/>
    </xf>
    <xf numFmtId="0" fontId="76" fillId="0" borderId="2" xfId="0" applyFont="1" applyBorder="1" applyAlignment="1">
      <alignment horizontal="right" vertical="center"/>
    </xf>
    <xf numFmtId="0" fontId="76" fillId="0" borderId="3" xfId="0" applyFont="1" applyBorder="1" applyAlignment="1">
      <alignment horizontal="right" vertical="center"/>
    </xf>
    <xf numFmtId="0" fontId="76" fillId="0" borderId="4" xfId="0" applyFont="1" applyBorder="1" applyAlignment="1">
      <alignment horizontal="right" vertical="center"/>
    </xf>
    <xf numFmtId="0" fontId="76" fillId="0" borderId="1" xfId="0" applyFont="1" applyBorder="1" applyAlignment="1">
      <alignment horizontal="left" vertical="center" wrapText="1"/>
    </xf>
    <xf numFmtId="0" fontId="76" fillId="0" borderId="1" xfId="0" applyFont="1" applyBorder="1" applyAlignment="1">
      <alignment horizontal="left" vertical="center"/>
    </xf>
    <xf numFmtId="0" fontId="61" fillId="0" borderId="2" xfId="0" applyFont="1" applyBorder="1" applyAlignment="1">
      <alignment horizontal="left" vertical="center" wrapText="1"/>
    </xf>
    <xf numFmtId="0" fontId="61" fillId="0" borderId="3" xfId="0" applyFont="1" applyBorder="1" applyAlignment="1">
      <alignment horizontal="left" vertical="center" wrapText="1"/>
    </xf>
    <xf numFmtId="0" fontId="61" fillId="0" borderId="4" xfId="0" applyFont="1" applyBorder="1" applyAlignment="1">
      <alignment horizontal="left" vertical="center" wrapText="1"/>
    </xf>
    <xf numFmtId="0" fontId="61" fillId="0" borderId="0" xfId="0" applyFont="1" applyAlignment="1">
      <alignment vertical="center" shrinkToFit="1"/>
    </xf>
    <xf numFmtId="0" fontId="61" fillId="0" borderId="0" xfId="0" applyFont="1" applyAlignment="1" applyProtection="1">
      <alignment horizontal="center" vertical="center"/>
      <protection locked="0"/>
    </xf>
    <xf numFmtId="0" fontId="61" fillId="0" borderId="0" xfId="0" applyFont="1" applyAlignment="1">
      <alignment horizontal="center" vertical="center"/>
    </xf>
    <xf numFmtId="0" fontId="76" fillId="0" borderId="9" xfId="0" applyFont="1" applyBorder="1" applyAlignment="1">
      <alignment horizontal="left" vertical="center" wrapText="1"/>
    </xf>
    <xf numFmtId="0" fontId="63" fillId="0" borderId="0" xfId="0" applyFont="1" applyAlignment="1">
      <alignment horizontal="justify" vertical="center" wrapText="1"/>
    </xf>
    <xf numFmtId="0" fontId="64" fillId="0" borderId="0" xfId="0" applyFont="1">
      <alignment vertical="center"/>
    </xf>
    <xf numFmtId="0" fontId="63" fillId="0" borderId="0" xfId="0" applyFont="1" applyAlignment="1">
      <alignment horizontal="center" vertical="center" wrapText="1"/>
    </xf>
    <xf numFmtId="184" fontId="63" fillId="0" borderId="0" xfId="0" applyNumberFormat="1" applyFont="1" applyAlignment="1">
      <alignment horizontal="center" vertical="center" shrinkToFit="1"/>
    </xf>
    <xf numFmtId="0" fontId="64" fillId="0" borderId="0" xfId="0" applyFont="1" applyAlignment="1">
      <alignment horizontal="center" vertical="center"/>
    </xf>
    <xf numFmtId="0" fontId="64" fillId="0" borderId="11" xfId="0" applyFont="1" applyBorder="1" applyAlignment="1">
      <alignment vertical="center" shrinkToFit="1"/>
    </xf>
    <xf numFmtId="0" fontId="64" fillId="0" borderId="11" xfId="0" applyFont="1" applyBorder="1" applyAlignment="1" applyProtection="1">
      <alignment horizontal="center" vertical="center"/>
      <protection locked="0"/>
    </xf>
    <xf numFmtId="0" fontId="64" fillId="0" borderId="3" xfId="0" applyFont="1" applyBorder="1" applyAlignment="1">
      <alignment vertical="center" shrinkToFit="1"/>
    </xf>
    <xf numFmtId="0" fontId="64" fillId="0" borderId="3" xfId="0" applyFont="1" applyBorder="1" applyAlignment="1" applyProtection="1">
      <alignment horizontal="center" vertical="center"/>
    </xf>
    <xf numFmtId="0" fontId="37" fillId="0" borderId="1" xfId="1" applyFont="1" applyBorder="1" applyAlignment="1">
      <alignment horizontal="center" vertical="center"/>
    </xf>
    <xf numFmtId="0" fontId="40" fillId="0" borderId="0" xfId="1" applyFont="1" applyAlignment="1">
      <alignment horizontal="center" vertical="center"/>
    </xf>
    <xf numFmtId="0" fontId="30" fillId="0" borderId="5" xfId="0" applyFont="1" applyBorder="1" applyAlignment="1">
      <alignment horizontal="center" vertical="center" wrapText="1"/>
    </xf>
    <xf numFmtId="0" fontId="30" fillId="0" borderId="10" xfId="0" applyFont="1" applyBorder="1" applyAlignment="1">
      <alignment horizontal="center" vertical="center" wrapTex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179" fontId="2" fillId="2" borderId="2" xfId="0" applyNumberFormat="1" applyFont="1" applyFill="1" applyBorder="1" applyAlignment="1">
      <alignment horizontal="right" vertical="center"/>
    </xf>
    <xf numFmtId="179" fontId="2" fillId="2" borderId="3" xfId="0" applyNumberFormat="1" applyFont="1" applyFill="1" applyBorder="1" applyAlignment="1">
      <alignment horizontal="right" vertical="center"/>
    </xf>
    <xf numFmtId="179" fontId="2" fillId="2" borderId="4" xfId="0" applyNumberFormat="1" applyFont="1" applyFill="1" applyBorder="1" applyAlignment="1">
      <alignment horizontal="right" vertical="center"/>
    </xf>
    <xf numFmtId="0" fontId="2" fillId="0" borderId="1" xfId="0" applyFont="1" applyBorder="1" applyAlignment="1">
      <alignment horizontal="right" vertical="center"/>
    </xf>
    <xf numFmtId="0" fontId="17" fillId="0" borderId="0" xfId="0" applyFont="1" applyAlignment="1">
      <alignment horizontal="center" vertical="center"/>
    </xf>
    <xf numFmtId="38" fontId="2" fillId="0" borderId="69" xfId="3" applyFont="1" applyFill="1" applyBorder="1" applyAlignment="1">
      <alignment horizontal="left" vertical="center"/>
    </xf>
    <xf numFmtId="38" fontId="2" fillId="0" borderId="68" xfId="3" applyFont="1" applyFill="1" applyBorder="1" applyAlignment="1">
      <alignment horizontal="left" vertical="center"/>
    </xf>
    <xf numFmtId="38" fontId="2" fillId="0" borderId="67" xfId="3" applyFont="1" applyFill="1" applyBorder="1" applyAlignment="1">
      <alignment horizontal="left" vertical="center"/>
    </xf>
    <xf numFmtId="38" fontId="2" fillId="0" borderId="72" xfId="3" applyFont="1" applyFill="1" applyBorder="1" applyAlignment="1">
      <alignment horizontal="left" vertical="center" shrinkToFit="1"/>
    </xf>
    <xf numFmtId="38" fontId="2" fillId="0" borderId="71" xfId="3" applyFont="1" applyFill="1" applyBorder="1" applyAlignment="1">
      <alignment horizontal="left" vertical="center" shrinkToFit="1"/>
    </xf>
    <xf numFmtId="38" fontId="2" fillId="0" borderId="70" xfId="3" applyFont="1" applyFill="1" applyBorder="1" applyAlignment="1">
      <alignment horizontal="left" vertical="center" shrinkToFit="1"/>
    </xf>
    <xf numFmtId="0" fontId="51" fillId="6" borderId="5"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12" xfId="0" applyFont="1" applyFill="1" applyBorder="1" applyAlignment="1">
      <alignment horizontal="center" vertical="center" wrapText="1"/>
    </xf>
    <xf numFmtId="0" fontId="49" fillId="0" borderId="11" xfId="0" applyFont="1" applyBorder="1" applyAlignment="1">
      <alignment horizontal="center" vertical="center" shrinkToFit="1"/>
    </xf>
    <xf numFmtId="13" fontId="2" fillId="4" borderId="2" xfId="0" applyNumberFormat="1" applyFont="1" applyFill="1" applyBorder="1" applyAlignment="1">
      <alignment horizontal="center" vertical="center"/>
    </xf>
    <xf numFmtId="13" fontId="2" fillId="4" borderId="4" xfId="0" applyNumberFormat="1" applyFont="1" applyFill="1" applyBorder="1" applyAlignment="1">
      <alignment horizontal="center" vertical="center"/>
    </xf>
    <xf numFmtId="0" fontId="52" fillId="0" borderId="0" xfId="0" applyFont="1" applyAlignment="1">
      <alignment horizontal="center" vertical="center" wrapText="1"/>
    </xf>
    <xf numFmtId="0" fontId="51" fillId="6" borderId="2"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8" xfId="0" applyFont="1" applyFill="1" applyBorder="1" applyAlignment="1">
      <alignment horizontal="center" vertical="center" wrapText="1"/>
    </xf>
    <xf numFmtId="13" fontId="2" fillId="7" borderId="2" xfId="4" applyNumberFormat="1" applyFont="1" applyFill="1" applyBorder="1" applyAlignment="1">
      <alignment horizontal="center" vertical="center"/>
    </xf>
    <xf numFmtId="13" fontId="2" fillId="7" borderId="4" xfId="4" applyNumberFormat="1" applyFont="1" applyFill="1" applyBorder="1" applyAlignment="1">
      <alignment horizontal="center" vertical="center"/>
    </xf>
    <xf numFmtId="38" fontId="2" fillId="0" borderId="0" xfId="3" applyFont="1" applyAlignment="1">
      <alignment horizontal="center" vertical="center"/>
    </xf>
    <xf numFmtId="38" fontId="2" fillId="6" borderId="2" xfId="3" applyFont="1" applyFill="1" applyBorder="1" applyAlignment="1">
      <alignment horizontal="center" vertical="center" shrinkToFit="1"/>
    </xf>
    <xf numFmtId="38" fontId="2" fillId="6" borderId="3" xfId="3" applyFont="1" applyFill="1" applyBorder="1" applyAlignment="1">
      <alignment horizontal="center" vertical="center" shrinkToFit="1"/>
    </xf>
    <xf numFmtId="38" fontId="2" fillId="6" borderId="10" xfId="3" applyFont="1" applyFill="1" applyBorder="1" applyAlignment="1">
      <alignment vertical="center" shrinkToFit="1"/>
    </xf>
    <xf numFmtId="38" fontId="2" fillId="6" borderId="11" xfId="3" applyFont="1" applyFill="1" applyBorder="1" applyAlignment="1">
      <alignment vertical="center" shrinkToFit="1"/>
    </xf>
    <xf numFmtId="38" fontId="2" fillId="6" borderId="12" xfId="3" applyFont="1" applyFill="1" applyBorder="1" applyAlignment="1">
      <alignment vertical="center" shrinkToFit="1"/>
    </xf>
    <xf numFmtId="38" fontId="27" fillId="0" borderId="0" xfId="3" applyFont="1" applyAlignment="1">
      <alignment horizontal="center" vertical="center" shrinkToFit="1"/>
    </xf>
    <xf numFmtId="38" fontId="27" fillId="5" borderId="0" xfId="3" applyFont="1" applyFill="1" applyAlignment="1">
      <alignment horizontal="center" vertical="center"/>
    </xf>
    <xf numFmtId="0" fontId="2" fillId="0" borderId="7" xfId="0" applyFont="1" applyBorder="1" applyAlignment="1">
      <alignment horizontal="center" vertical="center" shrinkToFit="1"/>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vertical="center" shrinkToFit="1"/>
    </xf>
    <xf numFmtId="0" fontId="2" fillId="0" borderId="0" xfId="0" applyFont="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wrapText="1" shrinkToFit="1"/>
    </xf>
    <xf numFmtId="0" fontId="33" fillId="0" borderId="0" xfId="0" applyFont="1" applyAlignment="1">
      <alignment horizontal="justify" vertical="center" wrapText="1"/>
    </xf>
    <xf numFmtId="0" fontId="57" fillId="0" borderId="0" xfId="0" applyFont="1" applyAlignment="1">
      <alignment horizontal="center" vertical="center" wrapText="1"/>
    </xf>
    <xf numFmtId="0" fontId="56" fillId="0" borderId="0" xfId="0" applyFont="1" applyAlignment="1">
      <alignment horizontal="center" vertical="center" wrapText="1"/>
    </xf>
    <xf numFmtId="0" fontId="56" fillId="0" borderId="0" xfId="0" applyFont="1" applyAlignment="1">
      <alignment horizontal="center" vertical="center"/>
    </xf>
    <xf numFmtId="0" fontId="33" fillId="0" borderId="0" xfId="0" applyFont="1" applyAlignment="1">
      <alignment horizontal="left" vertical="center" wrapText="1" indent="3"/>
    </xf>
    <xf numFmtId="0" fontId="0" fillId="0" borderId="0" xfId="0" applyAlignment="1">
      <alignment horizontal="left" vertical="center" indent="3"/>
    </xf>
    <xf numFmtId="0" fontId="33" fillId="0" borderId="0" xfId="0" applyFont="1" applyAlignment="1">
      <alignment horizontal="left" vertical="center" wrapText="1" indent="2"/>
    </xf>
    <xf numFmtId="0" fontId="0" fillId="0" borderId="0" xfId="0" applyAlignment="1">
      <alignment horizontal="left" vertical="center" indent="2"/>
    </xf>
    <xf numFmtId="0" fontId="52"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 xfId="0" applyBorder="1" applyAlignment="1">
      <alignment horizontal="center" vertical="center"/>
    </xf>
    <xf numFmtId="0" fontId="0" fillId="0" borderId="78" xfId="0" applyBorder="1" applyAlignment="1">
      <alignment horizontal="center" vertical="center"/>
    </xf>
    <xf numFmtId="0" fontId="0" fillId="0" borderId="8" xfId="0" applyBorder="1" applyAlignment="1">
      <alignment horizontal="center" vertical="center"/>
    </xf>
    <xf numFmtId="0" fontId="70" fillId="0" borderId="7" xfId="0" applyFont="1" applyBorder="1" applyAlignment="1">
      <alignment horizontal="center" vertical="center"/>
    </xf>
    <xf numFmtId="0" fontId="70" fillId="0" borderId="78" xfId="0" applyFont="1" applyBorder="1" applyAlignment="1">
      <alignment horizontal="center" vertical="center"/>
    </xf>
    <xf numFmtId="0" fontId="70" fillId="0" borderId="8" xfId="0" applyFont="1" applyBorder="1" applyAlignment="1">
      <alignment horizontal="center" vertical="center"/>
    </xf>
    <xf numFmtId="0" fontId="11" fillId="0" borderId="1" xfId="0" applyFont="1" applyBorder="1" applyAlignment="1">
      <alignment horizontal="center" vertical="center" wrapText="1"/>
    </xf>
    <xf numFmtId="0" fontId="0" fillId="0" borderId="21" xfId="0" applyBorder="1" applyAlignment="1">
      <alignment horizontal="center" vertical="center"/>
    </xf>
    <xf numFmtId="0" fontId="0" fillId="0" borderId="8" xfId="0" applyBorder="1" applyAlignment="1">
      <alignment horizontal="center" vertical="center" wrapText="1"/>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 xfId="0"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cellXfs>
  <cellStyles count="6">
    <cellStyle name="パーセント 2" xfId="4"/>
    <cellStyle name="ハイパーリンク" xfId="5" builtinId="8"/>
    <cellStyle name="桁区切り 2" xfId="3"/>
    <cellStyle name="標準" xfId="0" builtinId="0"/>
    <cellStyle name="標準 2" xfId="1"/>
    <cellStyle name="標準 2 2" xfId="2"/>
  </cellStyles>
  <dxfs count="19">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dxf>
    <dxf>
      <font>
        <color rgb="FFFF0000"/>
      </font>
    </dxf>
    <dxf>
      <font>
        <color rgb="FFFFFFCC"/>
      </font>
    </dxf>
  </dxfs>
  <tableStyles count="0" defaultTableStyle="TableStyleMedium2" defaultPivotStyle="PivotStyleLight16"/>
  <colors>
    <mruColors>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74</xdr:col>
      <xdr:colOff>154780</xdr:colOff>
      <xdr:row>39</xdr:row>
      <xdr:rowOff>0</xdr:rowOff>
    </xdr:from>
    <xdr:to>
      <xdr:col>81</xdr:col>
      <xdr:colOff>0</xdr:colOff>
      <xdr:row>41</xdr:row>
      <xdr:rowOff>142875</xdr:rowOff>
    </xdr:to>
    <xdr:sp macro="" textlink="">
      <xdr:nvSpPr>
        <xdr:cNvPr id="6" name="テキスト ボックス 5" hidden="1">
          <a:extLst>
            <a:ext uri="{FF2B5EF4-FFF2-40B4-BE49-F238E27FC236}">
              <a16:creationId xmlns:a16="http://schemas.microsoft.com/office/drawing/2014/main" id="{00000000-0008-0000-0000-000006000000}"/>
            </a:ext>
          </a:extLst>
        </xdr:cNvPr>
        <xdr:cNvSpPr txBox="1"/>
      </xdr:nvSpPr>
      <xdr:spPr>
        <a:xfrm>
          <a:off x="18871405" y="8393907"/>
          <a:ext cx="2833689"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千円以上又はマイナスになっているときは県費、市町費を要確認</a:t>
          </a:r>
        </a:p>
      </xdr:txBody>
    </xdr:sp>
    <xdr:clientData/>
  </xdr:twoCellAnchor>
  <xdr:twoCellAnchor>
    <xdr:from>
      <xdr:col>70</xdr:col>
      <xdr:colOff>0</xdr:colOff>
      <xdr:row>2</xdr:row>
      <xdr:rowOff>0</xdr:rowOff>
    </xdr:from>
    <xdr:to>
      <xdr:col>78</xdr:col>
      <xdr:colOff>86846</xdr:colOff>
      <xdr:row>7</xdr:row>
      <xdr:rowOff>181395</xdr:rowOff>
    </xdr:to>
    <xdr:sp macro="" textlink="">
      <xdr:nvSpPr>
        <xdr:cNvPr id="4" name="テキスト ボックス 3" hidden="1">
          <a:extLst>
            <a:ext uri="{FF2B5EF4-FFF2-40B4-BE49-F238E27FC236}">
              <a16:creationId xmlns:a16="http://schemas.microsoft.com/office/drawing/2014/main" id="{00000000-0008-0000-0000-000004000000}"/>
            </a:ext>
          </a:extLst>
        </xdr:cNvPr>
        <xdr:cNvSpPr txBox="1"/>
      </xdr:nvSpPr>
      <xdr:spPr>
        <a:xfrm>
          <a:off x="17002125" y="381000"/>
          <a:ext cx="2801471" cy="1288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黄色のセル：直接入力</a:t>
          </a:r>
          <a:endParaRPr kumimoji="1" lang="en-US" altLang="ja-JP" sz="1100"/>
        </a:p>
        <a:p>
          <a:r>
            <a:rPr kumimoji="1" lang="ja-JP" altLang="en-US" sz="1100"/>
            <a:t>水色のセル：リストから選択</a:t>
          </a:r>
          <a:endParaRPr kumimoji="1" lang="en-US" altLang="ja-JP" sz="1100"/>
        </a:p>
        <a:p>
          <a:r>
            <a:rPr kumimoji="1" lang="ja-JP" altLang="en-US" sz="1100"/>
            <a:t>白色のセル：数式がはいっているため、原則触らない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137159</xdr:colOff>
      <xdr:row>27</xdr:row>
      <xdr:rowOff>133349</xdr:rowOff>
    </xdr:from>
    <xdr:to>
      <xdr:col>31</xdr:col>
      <xdr:colOff>41909</xdr:colOff>
      <xdr:row>29</xdr:row>
      <xdr:rowOff>152400</xdr:rowOff>
    </xdr:to>
    <xdr:sp macro="" textlink="">
      <xdr:nvSpPr>
        <xdr:cNvPr id="2" name="AutoShape 83">
          <a:extLst>
            <a:ext uri="{FF2B5EF4-FFF2-40B4-BE49-F238E27FC236}">
              <a16:creationId xmlns:a16="http://schemas.microsoft.com/office/drawing/2014/main" id="{00000000-0008-0000-0200-000002000000}"/>
            </a:ext>
          </a:extLst>
        </xdr:cNvPr>
        <xdr:cNvSpPr>
          <a:spLocks noChangeArrowheads="1"/>
        </xdr:cNvSpPr>
      </xdr:nvSpPr>
      <xdr:spPr bwMode="auto">
        <a:xfrm>
          <a:off x="14801849" y="6309359"/>
          <a:ext cx="5909310" cy="472441"/>
        </a:xfrm>
        <a:prstGeom prst="wedgeRoundRectCallout">
          <a:avLst>
            <a:gd name="adj1" fmla="val -20210"/>
            <a:gd name="adj2" fmla="val -77565"/>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誓約書を提出する日付を入力してください。</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15240</xdr:colOff>
      <xdr:row>34</xdr:row>
      <xdr:rowOff>179070</xdr:rowOff>
    </xdr:from>
    <xdr:to>
      <xdr:col>10</xdr:col>
      <xdr:colOff>102870</xdr:colOff>
      <xdr:row>36</xdr:row>
      <xdr:rowOff>85726</xdr:rowOff>
    </xdr:to>
    <xdr:sp macro="" textlink="">
      <xdr:nvSpPr>
        <xdr:cNvPr id="2" name="AutoShape 83">
          <a:extLst>
            <a:ext uri="{FF2B5EF4-FFF2-40B4-BE49-F238E27FC236}">
              <a16:creationId xmlns:a16="http://schemas.microsoft.com/office/drawing/2014/main" id="{00000000-0008-0000-0300-000002000000}"/>
            </a:ext>
          </a:extLst>
        </xdr:cNvPr>
        <xdr:cNvSpPr>
          <a:spLocks noChangeArrowheads="1"/>
        </xdr:cNvSpPr>
      </xdr:nvSpPr>
      <xdr:spPr bwMode="auto">
        <a:xfrm>
          <a:off x="3352800" y="7263765"/>
          <a:ext cx="3415665" cy="367666"/>
        </a:xfrm>
        <a:prstGeom prst="wedgeRoundRectCallout">
          <a:avLst>
            <a:gd name="adj1" fmla="val 74202"/>
            <a:gd name="adj2" fmla="val -3491"/>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自署してください。</a:t>
          </a:r>
          <a:endPar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印刷・押印は不可。</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twoCellAnchor>
    <xdr:from>
      <xdr:col>22</xdr:col>
      <xdr:colOff>169544</xdr:colOff>
      <xdr:row>31</xdr:row>
      <xdr:rowOff>147077</xdr:rowOff>
    </xdr:from>
    <xdr:to>
      <xdr:col>31</xdr:col>
      <xdr:colOff>95250</xdr:colOff>
      <xdr:row>33</xdr:row>
      <xdr:rowOff>116206</xdr:rowOff>
    </xdr:to>
    <xdr:sp macro="" textlink="">
      <xdr:nvSpPr>
        <xdr:cNvPr id="3" name="AutoShape 83">
          <a:extLst>
            <a:ext uri="{FF2B5EF4-FFF2-40B4-BE49-F238E27FC236}">
              <a16:creationId xmlns:a16="http://schemas.microsoft.com/office/drawing/2014/main" id="{00000000-0008-0000-0300-000003000000}"/>
            </a:ext>
          </a:extLst>
        </xdr:cNvPr>
        <xdr:cNvSpPr>
          <a:spLocks noChangeArrowheads="1"/>
        </xdr:cNvSpPr>
      </xdr:nvSpPr>
      <xdr:spPr bwMode="auto">
        <a:xfrm>
          <a:off x="14841854" y="6545972"/>
          <a:ext cx="5918836" cy="428234"/>
        </a:xfrm>
        <a:prstGeom prst="wedgeRoundRectCallout">
          <a:avLst>
            <a:gd name="adj1" fmla="val -80713"/>
            <a:gd name="adj2" fmla="val 46509"/>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別紙</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D</a:t>
          </a: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（暴排誓約書）の日付が転記されるので、記入不要です。</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twoCellAnchor>
    <xdr:from>
      <xdr:col>0</xdr:col>
      <xdr:colOff>167640</xdr:colOff>
      <xdr:row>9</xdr:row>
      <xdr:rowOff>110490</xdr:rowOff>
    </xdr:from>
    <xdr:to>
      <xdr:col>8</xdr:col>
      <xdr:colOff>0</xdr:colOff>
      <xdr:row>11</xdr:row>
      <xdr:rowOff>20956</xdr:rowOff>
    </xdr:to>
    <xdr:sp macro="" textlink="">
      <xdr:nvSpPr>
        <xdr:cNvPr id="4" name="AutoShape 83">
          <a:extLst>
            <a:ext uri="{FF2B5EF4-FFF2-40B4-BE49-F238E27FC236}">
              <a16:creationId xmlns:a16="http://schemas.microsoft.com/office/drawing/2014/main" id="{00000000-0008-0000-0300-000004000000}"/>
            </a:ext>
          </a:extLst>
        </xdr:cNvPr>
        <xdr:cNvSpPr>
          <a:spLocks noChangeArrowheads="1"/>
        </xdr:cNvSpPr>
      </xdr:nvSpPr>
      <xdr:spPr bwMode="auto">
        <a:xfrm>
          <a:off x="171450" y="2167890"/>
          <a:ext cx="5162550" cy="363856"/>
        </a:xfrm>
        <a:prstGeom prst="wedgeRoundRectCallout">
          <a:avLst>
            <a:gd name="adj1" fmla="val -39037"/>
            <a:gd name="adj2" fmla="val 96349"/>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自署する際に確認し、✓を記入してください。</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220749</xdr:colOff>
      <xdr:row>0</xdr:row>
      <xdr:rowOff>115138</xdr:rowOff>
    </xdr:from>
    <xdr:to>
      <xdr:col>11</xdr:col>
      <xdr:colOff>53885</xdr:colOff>
      <xdr:row>2</xdr:row>
      <xdr:rowOff>35590</xdr:rowOff>
    </xdr:to>
    <xdr:sp macro="" textlink="">
      <xdr:nvSpPr>
        <xdr:cNvPr id="2" name="AutoShape 83">
          <a:extLst>
            <a:ext uri="{FF2B5EF4-FFF2-40B4-BE49-F238E27FC236}">
              <a16:creationId xmlns:a16="http://schemas.microsoft.com/office/drawing/2014/main" id="{00000000-0008-0000-0400-000002000000}"/>
            </a:ext>
          </a:extLst>
        </xdr:cNvPr>
        <xdr:cNvSpPr>
          <a:spLocks noChangeArrowheads="1"/>
        </xdr:cNvSpPr>
      </xdr:nvSpPr>
      <xdr:spPr bwMode="auto">
        <a:xfrm>
          <a:off x="4219344" y="115138"/>
          <a:ext cx="3172601" cy="377652"/>
        </a:xfrm>
        <a:prstGeom prst="wedgeRoundRectCallout">
          <a:avLst>
            <a:gd name="adj1" fmla="val 66856"/>
            <a:gd name="adj2" fmla="val 10795"/>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別紙</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D</a:t>
          </a: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（暴排誓約書）の日付が転記されるので、記入不要です。</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twoCellAnchor>
    <xdr:from>
      <xdr:col>10</xdr:col>
      <xdr:colOff>46620</xdr:colOff>
      <xdr:row>3</xdr:row>
      <xdr:rowOff>127511</xdr:rowOff>
    </xdr:from>
    <xdr:to>
      <xdr:col>14</xdr:col>
      <xdr:colOff>228978</xdr:colOff>
      <xdr:row>5</xdr:row>
      <xdr:rowOff>47962</xdr:rowOff>
    </xdr:to>
    <xdr:sp macro="" textlink="">
      <xdr:nvSpPr>
        <xdr:cNvPr id="3" name="AutoShape 83">
          <a:extLst>
            <a:ext uri="{FF2B5EF4-FFF2-40B4-BE49-F238E27FC236}">
              <a16:creationId xmlns:a16="http://schemas.microsoft.com/office/drawing/2014/main" id="{00000000-0008-0000-0400-000003000000}"/>
            </a:ext>
          </a:extLst>
        </xdr:cNvPr>
        <xdr:cNvSpPr>
          <a:spLocks noChangeArrowheads="1"/>
        </xdr:cNvSpPr>
      </xdr:nvSpPr>
      <xdr:spPr bwMode="auto">
        <a:xfrm>
          <a:off x="6716025" y="817121"/>
          <a:ext cx="2847453" cy="375746"/>
        </a:xfrm>
        <a:prstGeom prst="wedgeRoundRectCallout">
          <a:avLst>
            <a:gd name="adj1" fmla="val -68000"/>
            <a:gd name="adj2" fmla="val 117937"/>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別紙</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D</a:t>
          </a: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（暴排誓約書）の住所が転記されるので、記入不要です。</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twoCellAnchor>
    <xdr:from>
      <xdr:col>14</xdr:col>
      <xdr:colOff>177800</xdr:colOff>
      <xdr:row>8</xdr:row>
      <xdr:rowOff>224790</xdr:rowOff>
    </xdr:from>
    <xdr:to>
      <xdr:col>17</xdr:col>
      <xdr:colOff>276860</xdr:colOff>
      <xdr:row>11</xdr:row>
      <xdr:rowOff>44450</xdr:rowOff>
    </xdr:to>
    <xdr:sp macro="" textlink="">
      <xdr:nvSpPr>
        <xdr:cNvPr id="4" name="AutoShape 83">
          <a:extLst>
            <a:ext uri="{FF2B5EF4-FFF2-40B4-BE49-F238E27FC236}">
              <a16:creationId xmlns:a16="http://schemas.microsoft.com/office/drawing/2014/main" id="{00000000-0008-0000-0400-000004000000}"/>
            </a:ext>
          </a:extLst>
        </xdr:cNvPr>
        <xdr:cNvSpPr>
          <a:spLocks noChangeArrowheads="1"/>
        </xdr:cNvSpPr>
      </xdr:nvSpPr>
      <xdr:spPr bwMode="auto">
        <a:xfrm>
          <a:off x="4978400" y="2053590"/>
          <a:ext cx="1127760" cy="505460"/>
        </a:xfrm>
        <a:prstGeom prst="wedgeRoundRectCallout">
          <a:avLst>
            <a:gd name="adj1" fmla="val -136204"/>
            <a:gd name="adj2" fmla="val -60414"/>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「氏名」は自署してください。（印刷・押印は不可。）</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xdr:from>
      <xdr:col>34</xdr:col>
      <xdr:colOff>14007</xdr:colOff>
      <xdr:row>6</xdr:row>
      <xdr:rowOff>91048</xdr:rowOff>
    </xdr:from>
    <xdr:to>
      <xdr:col>37</xdr:col>
      <xdr:colOff>27156</xdr:colOff>
      <xdr:row>6</xdr:row>
      <xdr:rowOff>494099</xdr:rowOff>
    </xdr:to>
    <xdr:sp macro="" textlink="">
      <xdr:nvSpPr>
        <xdr:cNvPr id="2" name="AutoShape 83">
          <a:extLst>
            <a:ext uri="{FF2B5EF4-FFF2-40B4-BE49-F238E27FC236}">
              <a16:creationId xmlns:a16="http://schemas.microsoft.com/office/drawing/2014/main" id="{00000000-0008-0000-0600-000002000000}"/>
            </a:ext>
          </a:extLst>
        </xdr:cNvPr>
        <xdr:cNvSpPr>
          <a:spLocks noChangeArrowheads="1"/>
        </xdr:cNvSpPr>
      </xdr:nvSpPr>
      <xdr:spPr bwMode="auto">
        <a:xfrm>
          <a:off x="6548157" y="1424548"/>
          <a:ext cx="1556199" cy="403051"/>
        </a:xfrm>
        <a:prstGeom prst="wedgeRoundRectCallout">
          <a:avLst>
            <a:gd name="adj1" fmla="val -68000"/>
            <a:gd name="adj2" fmla="val 117937"/>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別紙</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D</a:t>
          </a: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（暴排誓約書）の住所が転記されるので、記入不要です。</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15240</xdr:colOff>
      <xdr:row>27</xdr:row>
      <xdr:rowOff>179070</xdr:rowOff>
    </xdr:from>
    <xdr:to>
      <xdr:col>10</xdr:col>
      <xdr:colOff>102870</xdr:colOff>
      <xdr:row>29</xdr:row>
      <xdr:rowOff>85726</xdr:rowOff>
    </xdr:to>
    <xdr:sp macro="" textlink="">
      <xdr:nvSpPr>
        <xdr:cNvPr id="2" name="AutoShape 83">
          <a:extLst>
            <a:ext uri="{FF2B5EF4-FFF2-40B4-BE49-F238E27FC236}">
              <a16:creationId xmlns:a16="http://schemas.microsoft.com/office/drawing/2014/main" id="{00000000-0008-0000-0700-000002000000}"/>
            </a:ext>
          </a:extLst>
        </xdr:cNvPr>
        <xdr:cNvSpPr>
          <a:spLocks noChangeArrowheads="1"/>
        </xdr:cNvSpPr>
      </xdr:nvSpPr>
      <xdr:spPr bwMode="auto">
        <a:xfrm>
          <a:off x="920115" y="7560945"/>
          <a:ext cx="992505" cy="440056"/>
        </a:xfrm>
        <a:prstGeom prst="wedgeRoundRectCallout">
          <a:avLst>
            <a:gd name="adj1" fmla="val 74202"/>
            <a:gd name="adj2" fmla="val -3491"/>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自署してください。</a:t>
          </a:r>
          <a:endPar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印刷・押印は不可。</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twoCellAnchor>
    <xdr:from>
      <xdr:col>22</xdr:col>
      <xdr:colOff>169544</xdr:colOff>
      <xdr:row>24</xdr:row>
      <xdr:rowOff>147077</xdr:rowOff>
    </xdr:from>
    <xdr:to>
      <xdr:col>31</xdr:col>
      <xdr:colOff>95250</xdr:colOff>
      <xdr:row>26</xdr:row>
      <xdr:rowOff>116206</xdr:rowOff>
    </xdr:to>
    <xdr:sp macro="" textlink="">
      <xdr:nvSpPr>
        <xdr:cNvPr id="3" name="AutoShape 83">
          <a:extLst>
            <a:ext uri="{FF2B5EF4-FFF2-40B4-BE49-F238E27FC236}">
              <a16:creationId xmlns:a16="http://schemas.microsoft.com/office/drawing/2014/main" id="{00000000-0008-0000-0700-000003000000}"/>
            </a:ext>
          </a:extLst>
        </xdr:cNvPr>
        <xdr:cNvSpPr>
          <a:spLocks noChangeArrowheads="1"/>
        </xdr:cNvSpPr>
      </xdr:nvSpPr>
      <xdr:spPr bwMode="auto">
        <a:xfrm>
          <a:off x="4150994" y="6814577"/>
          <a:ext cx="1554481" cy="445379"/>
        </a:xfrm>
        <a:prstGeom prst="wedgeRoundRectCallout">
          <a:avLst>
            <a:gd name="adj1" fmla="val -80713"/>
            <a:gd name="adj2" fmla="val 46509"/>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別紙</a:t>
          </a:r>
          <a:r>
            <a:rPr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D</a:t>
          </a: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（暴排誓約書）の日付が転記されるので、記入不要です。</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twoCellAnchor>
    <xdr:from>
      <xdr:col>1</xdr:col>
      <xdr:colOff>83596</xdr:colOff>
      <xdr:row>10</xdr:row>
      <xdr:rowOff>138505</xdr:rowOff>
    </xdr:from>
    <xdr:to>
      <xdr:col>8</xdr:col>
      <xdr:colOff>98052</xdr:colOff>
      <xdr:row>12</xdr:row>
      <xdr:rowOff>48971</xdr:rowOff>
    </xdr:to>
    <xdr:sp macro="" textlink="">
      <xdr:nvSpPr>
        <xdr:cNvPr id="4" name="AutoShape 83">
          <a:extLst>
            <a:ext uri="{FF2B5EF4-FFF2-40B4-BE49-F238E27FC236}">
              <a16:creationId xmlns:a16="http://schemas.microsoft.com/office/drawing/2014/main" id="{00000000-0008-0000-0700-000004000000}"/>
            </a:ext>
          </a:extLst>
        </xdr:cNvPr>
        <xdr:cNvSpPr>
          <a:spLocks noChangeArrowheads="1"/>
        </xdr:cNvSpPr>
      </xdr:nvSpPr>
      <xdr:spPr bwMode="auto">
        <a:xfrm>
          <a:off x="265692" y="2519755"/>
          <a:ext cx="1289125" cy="386716"/>
        </a:xfrm>
        <a:prstGeom prst="wedgeRoundRectCallout">
          <a:avLst>
            <a:gd name="adj1" fmla="val -39037"/>
            <a:gd name="adj2" fmla="val 96349"/>
            <a:gd name="adj3" fmla="val 16667"/>
          </a:avLst>
        </a:prstGeom>
        <a:solidFill>
          <a:srgbClr xmlns:mc="http://schemas.openxmlformats.org/markup-compatibility/2006" xmlns:a14="http://schemas.microsoft.com/office/drawing/2010/main" val="FF99CC" mc:Ignorable="a14" a14:legacySpreadsheetColorIndex="45">
            <a:alpha val="74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自署する際に確認し、✓を記入してください。</a:t>
          </a:r>
          <a:endParaRPr lang="ja-JP" altLang="en-US" sz="6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540471</xdr:colOff>
      <xdr:row>33</xdr:row>
      <xdr:rowOff>226017</xdr:rowOff>
    </xdr:from>
    <xdr:to>
      <xdr:col>17</xdr:col>
      <xdr:colOff>46527</xdr:colOff>
      <xdr:row>43</xdr:row>
      <xdr:rowOff>40360</xdr:rowOff>
    </xdr:to>
    <xdr:sp macro="" textlink="">
      <xdr:nvSpPr>
        <xdr:cNvPr id="2" name="正方形/長方形 1">
          <a:extLst>
            <a:ext uri="{FF2B5EF4-FFF2-40B4-BE49-F238E27FC236}">
              <a16:creationId xmlns:a16="http://schemas.microsoft.com/office/drawing/2014/main" id="{00000000-0008-0000-0E00-000002000000}"/>
            </a:ext>
          </a:extLst>
        </xdr:cNvPr>
        <xdr:cNvSpPr>
          <a:spLocks noChangeArrowheads="1"/>
        </xdr:cNvSpPr>
      </xdr:nvSpPr>
      <xdr:spPr bwMode="auto">
        <a:xfrm>
          <a:off x="542376" y="7769817"/>
          <a:ext cx="10840806" cy="2100343"/>
        </a:xfrm>
        <a:prstGeom prst="rect">
          <a:avLst/>
        </a:prstGeom>
        <a:solidFill>
          <a:srgbClr val="FFFFFF"/>
        </a:solidFill>
        <a:ln w="12700">
          <a:solidFill>
            <a:srgbClr val="70AD47"/>
          </a:solidFill>
          <a:miter lim="800000"/>
          <a:headEnd/>
          <a:tailEnd/>
        </a:ln>
      </xdr:spPr>
      <xdr:txBody>
        <a:bodyPr vertOverflow="clip" wrap="square" lIns="91440" tIns="45720" rIns="91440" bIns="45720" anchor="t" upright="1"/>
        <a:lstStyle/>
        <a:p>
          <a:pPr algn="ctr" rtl="0">
            <a:defRPr sz="1000"/>
          </a:pPr>
          <a:r>
            <a:rPr lang="ja-JP" altLang="en-US" sz="1400" b="0" i="0" u="none" strike="noStrike" baseline="0">
              <a:solidFill>
                <a:srgbClr val="000000"/>
              </a:solidFill>
              <a:latin typeface="BIZ UD明朝 Medium" panose="02020500000000000000" pitchFamily="17" charset="-128"/>
              <a:ea typeface="BIZ UD明朝 Medium" panose="02020500000000000000" pitchFamily="17" charset="-128"/>
            </a:rPr>
            <a:t>園芸団地のイメージ図（別紙参照）</a:t>
          </a:r>
        </a:p>
      </xdr:txBody>
    </xdr:sp>
    <xdr:clientData/>
  </xdr:twoCellAnchor>
  <xdr:twoCellAnchor>
    <xdr:from>
      <xdr:col>1</xdr:col>
      <xdr:colOff>416195</xdr:colOff>
      <xdr:row>35</xdr:row>
      <xdr:rowOff>135449</xdr:rowOff>
    </xdr:from>
    <xdr:to>
      <xdr:col>6</xdr:col>
      <xdr:colOff>415485</xdr:colOff>
      <xdr:row>42</xdr:row>
      <xdr:rowOff>26864</xdr:rowOff>
    </xdr:to>
    <xdr:sp macro="" textlink="">
      <xdr:nvSpPr>
        <xdr:cNvPr id="3" name="四角形: 角を丸くする 2">
          <a:extLst>
            <a:ext uri="{FF2B5EF4-FFF2-40B4-BE49-F238E27FC236}">
              <a16:creationId xmlns:a16="http://schemas.microsoft.com/office/drawing/2014/main" id="{00000000-0008-0000-0E00-000003000000}"/>
            </a:ext>
          </a:extLst>
        </xdr:cNvPr>
        <xdr:cNvSpPr>
          <a:spLocks noChangeArrowheads="1"/>
        </xdr:cNvSpPr>
      </xdr:nvSpPr>
      <xdr:spPr bwMode="auto">
        <a:xfrm>
          <a:off x="1082945" y="8132639"/>
          <a:ext cx="3333040" cy="1493520"/>
        </a:xfrm>
        <a:prstGeom prst="roundRect">
          <a:avLst>
            <a:gd name="adj" fmla="val 16667"/>
          </a:avLst>
        </a:prstGeom>
        <a:solidFill>
          <a:srgbClr val="FFFFFF"/>
        </a:solidFill>
        <a:ln w="12700">
          <a:solidFill>
            <a:srgbClr val="70AD47"/>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BIZ UD明朝 Medium" panose="02020500000000000000" pitchFamily="17" charset="-128"/>
              <a:ea typeface="BIZ UD明朝 Medium" panose="02020500000000000000" pitchFamily="17" charset="-128"/>
            </a:rPr>
            <a:t>現状</a:t>
          </a:r>
        </a:p>
      </xdr:txBody>
    </xdr:sp>
    <xdr:clientData/>
  </xdr:twoCellAnchor>
  <xdr:twoCellAnchor>
    <xdr:from>
      <xdr:col>11</xdr:col>
      <xdr:colOff>83498</xdr:colOff>
      <xdr:row>35</xdr:row>
      <xdr:rowOff>62768</xdr:rowOff>
    </xdr:from>
    <xdr:to>
      <xdr:col>16</xdr:col>
      <xdr:colOff>95208</xdr:colOff>
      <xdr:row>41</xdr:row>
      <xdr:rowOff>173258</xdr:rowOff>
    </xdr:to>
    <xdr:sp macro="" textlink="">
      <xdr:nvSpPr>
        <xdr:cNvPr id="4" name="四角形: 角を丸くする 4">
          <a:extLst>
            <a:ext uri="{FF2B5EF4-FFF2-40B4-BE49-F238E27FC236}">
              <a16:creationId xmlns:a16="http://schemas.microsoft.com/office/drawing/2014/main" id="{00000000-0008-0000-0E00-000004000000}"/>
            </a:ext>
          </a:extLst>
        </xdr:cNvPr>
        <xdr:cNvSpPr>
          <a:spLocks noChangeArrowheads="1"/>
        </xdr:cNvSpPr>
      </xdr:nvSpPr>
      <xdr:spPr bwMode="auto">
        <a:xfrm>
          <a:off x="7419653" y="8059958"/>
          <a:ext cx="3347365" cy="1482090"/>
        </a:xfrm>
        <a:prstGeom prst="roundRect">
          <a:avLst>
            <a:gd name="adj" fmla="val 16667"/>
          </a:avLst>
        </a:prstGeom>
        <a:solidFill>
          <a:srgbClr val="FFFFFF"/>
        </a:solidFill>
        <a:ln w="12700">
          <a:solidFill>
            <a:srgbClr val="70AD47"/>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BIZ UD明朝 Medium" panose="02020500000000000000" pitchFamily="17" charset="-128"/>
              <a:ea typeface="BIZ UD明朝 Medium" panose="02020500000000000000" pitchFamily="17" charset="-128"/>
            </a:rPr>
            <a:t>整備後</a:t>
          </a:r>
        </a:p>
      </xdr:txBody>
    </xdr:sp>
    <xdr:clientData/>
  </xdr:twoCellAnchor>
  <xdr:twoCellAnchor>
    <xdr:from>
      <xdr:col>7</xdr:col>
      <xdr:colOff>439346</xdr:colOff>
      <xdr:row>36</xdr:row>
      <xdr:rowOff>214717</xdr:rowOff>
    </xdr:from>
    <xdr:to>
      <xdr:col>10</xdr:col>
      <xdr:colOff>13787</xdr:colOff>
      <xdr:row>39</xdr:row>
      <xdr:rowOff>214717</xdr:rowOff>
    </xdr:to>
    <xdr:sp macro="" textlink="">
      <xdr:nvSpPr>
        <xdr:cNvPr id="5" name="矢印: 右 5">
          <a:extLst>
            <a:ext uri="{FF2B5EF4-FFF2-40B4-BE49-F238E27FC236}">
              <a16:creationId xmlns:a16="http://schemas.microsoft.com/office/drawing/2014/main" id="{00000000-0008-0000-0E00-000005000000}"/>
            </a:ext>
          </a:extLst>
        </xdr:cNvPr>
        <xdr:cNvSpPr>
          <a:spLocks noChangeArrowheads="1"/>
        </xdr:cNvSpPr>
      </xdr:nvSpPr>
      <xdr:spPr bwMode="auto">
        <a:xfrm>
          <a:off x="5102786" y="8440507"/>
          <a:ext cx="1582311" cy="685800"/>
        </a:xfrm>
        <a:prstGeom prst="rightArrow">
          <a:avLst>
            <a:gd name="adj1" fmla="val 50000"/>
            <a:gd name="adj2" fmla="val 50000"/>
          </a:avLst>
        </a:prstGeom>
        <a:solidFill>
          <a:srgbClr val="4472C4"/>
        </a:solidFill>
        <a:ln w="12700">
          <a:solidFill>
            <a:srgbClr val="1F3763"/>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7</xdr:row>
          <xdr:rowOff>0</xdr:rowOff>
        </xdr:from>
        <xdr:to>
          <xdr:col>9</xdr:col>
          <xdr:colOff>466725</xdr:colOff>
          <xdr:row>7</xdr:row>
          <xdr:rowOff>228600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0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xdr:row>
          <xdr:rowOff>409575</xdr:rowOff>
        </xdr:from>
        <xdr:to>
          <xdr:col>6</xdr:col>
          <xdr:colOff>476250</xdr:colOff>
          <xdr:row>7</xdr:row>
          <xdr:rowOff>238125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0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xdr:row>
          <xdr:rowOff>219075</xdr:rowOff>
        </xdr:from>
        <xdr:to>
          <xdr:col>9</xdr:col>
          <xdr:colOff>419100</xdr:colOff>
          <xdr:row>9</xdr:row>
          <xdr:rowOff>228600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10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209550</xdr:rowOff>
        </xdr:from>
        <xdr:to>
          <xdr:col>6</xdr:col>
          <xdr:colOff>428625</xdr:colOff>
          <xdr:row>10</xdr:row>
          <xdr:rowOff>19050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0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14</xdr:row>
          <xdr:rowOff>9525</xdr:rowOff>
        </xdr:from>
        <xdr:to>
          <xdr:col>9</xdr:col>
          <xdr:colOff>419100</xdr:colOff>
          <xdr:row>14</xdr:row>
          <xdr:rowOff>209550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10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9525</xdr:rowOff>
        </xdr:from>
        <xdr:to>
          <xdr:col>6</xdr:col>
          <xdr:colOff>438150</xdr:colOff>
          <xdr:row>15</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10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19050</xdr:rowOff>
        </xdr:from>
        <xdr:to>
          <xdr:col>9</xdr:col>
          <xdr:colOff>428625</xdr:colOff>
          <xdr:row>21</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10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0</xdr:rowOff>
        </xdr:from>
        <xdr:to>
          <xdr:col>6</xdr:col>
          <xdr:colOff>438150</xdr:colOff>
          <xdr:row>21</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10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13</xdr:row>
      <xdr:rowOff>103187</xdr:rowOff>
    </xdr:from>
    <xdr:to>
      <xdr:col>9</xdr:col>
      <xdr:colOff>238125</xdr:colOff>
      <xdr:row>26</xdr:row>
      <xdr:rowOff>47624</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0" y="2159000"/>
          <a:ext cx="7032625" cy="19049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BIZ UDP明朝 Medium" panose="02020500000000000000" pitchFamily="18" charset="-128"/>
              <a:ea typeface="BIZ UDP明朝 Medium" panose="02020500000000000000" pitchFamily="18" charset="-128"/>
            </a:rPr>
            <a:t>※</a:t>
          </a:r>
          <a:r>
            <a:rPr kumimoji="1" lang="ja-JP" altLang="en-US" sz="1800" b="1">
              <a:solidFill>
                <a:srgbClr val="FF0000"/>
              </a:solidFill>
              <a:latin typeface="BIZ UDP明朝 Medium" panose="02020500000000000000" pitchFamily="18" charset="-128"/>
              <a:ea typeface="BIZ UDP明朝 Medium" panose="02020500000000000000" pitchFamily="18" charset="-128"/>
            </a:rPr>
            <a:t>このシートは触らないでください。</a:t>
          </a:r>
          <a:endParaRPr kumimoji="1" lang="en-US" altLang="ja-JP" sz="1800" b="1">
            <a:solidFill>
              <a:srgbClr val="FF0000"/>
            </a:solidFill>
            <a:latin typeface="BIZ UDP明朝 Medium" panose="02020500000000000000" pitchFamily="18" charset="-128"/>
            <a:ea typeface="BIZ UDP明朝 Medium" panose="020205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50550&#22290;&#33464;&#35506;\22&#12288;&#30476;&#21336;&#20107;&#26989;\&#9632;&#9632;&#12373;&#12364;&#22290;&#33464;&#29983;&#29987;888&#20740;&#20870;&#25512;&#36914;&#20107;&#26989;&#9632;&#9632;\001&#35201;&#32177;&#12539;&#35201;&#38936;\&#12304;&#36215;&#26696;&#12305;&#35201;&#32177;&#35201;&#38936;&#12398;&#21046;&#23450;&#12395;&#12388;&#12356;&#12390;\01%20&#26045;&#35373;&#27231;&#26800;&#25972;&#20633;&#25903;&#25588;&#65288;&#12495;&#12540;&#12489;&#20107;&#26989;&#65289;&#38306;&#36899;\210804&#35201;&#32177;&#35201;&#38936;&#25913;&#27491;&#65288;&#27700;&#23475;&#38634;&#23475;&#23550;&#31574;&#36861;&#21152;&#65289;\210799&#25913;&#27491;&#35201;&#38936;&#27096;&#24335;&#65289;&#12373;&#12364;&#22290;&#33464;&#29983;&#29987;888&#12304;&#35211;&#28040;&#29256;&#12305;02%20(&#20462;&#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250550&#22290;&#33464;&#36786;&#29987;&#35506;\22&#12288;&#30476;&#21336;&#20107;&#26989;\&#9632;&#9632;&#12373;&#12364;&#22290;&#33464;&#29983;&#29987;888&#20740;&#20870;&#25512;&#36914;&#20107;&#26989;&#9632;&#9632;\002&#27425;&#26399;&#30476;&#21336;&#12495;&#12540;&#12489;&#12395;&#21521;&#12369;&#12383;&#26908;&#35342;\&#32032;&#26696;\&#29694;&#34892;\220324&#25913;&#27491;&#23455;&#26045;&#35201;&#38936;&#27096;&#24335;&#65289;&#12373;&#12364;&#22290;&#33464;&#29983;&#29987;888&#12304;&#28342;&#36796;&#29256;&#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250550&#22290;&#33464;&#36786;&#29987;&#35506;\22&#12288;&#30476;&#21336;&#20107;&#26989;\&#9632;&#9633;&#12373;&#12364;&#22290;&#33464;888&#36939;&#21205;&#38306;&#36899;&#20107;&#26989;&#65288;R5&#65374;R8&#65289;&#9633;&#9632;\01&#35201;&#32177;&#12539;&#35201;&#38936;\01)&#12373;&#12364;&#22290;&#33464;888&#25972;&#20633;&#25903;&#25588;&#20107;&#26989;\&#9632;R7&#25913;&#27491;\&#9632;&#25913;&#27491;&#26696;\&#27096;&#24335;&#38306;&#20418;\&#36861;&#21152;&#65288;&#25913;&#27491;&#26696;&#65289;&#35336;&#30011;&#26360;&#27096;&#24335;&#65288;&#65297;&#2514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50550&#22290;&#33464;&#36786;&#29987;&#35506;\22&#12288;&#30476;&#21336;&#20107;&#26989;\&#9632;&#9633;&#12373;&#12364;&#22290;&#33464;888&#36939;&#21205;&#38306;&#36899;&#20107;&#26989;&#65288;R5&#65374;R8&#65289;&#9633;&#9632;\01&#35201;&#32177;&#12539;&#35201;&#38936;\01)&#12373;&#12364;&#22290;&#33464;888&#25972;&#20633;&#25903;&#25588;&#20107;&#26989;\01&#23455;&#26045;&#35201;&#38936;\240799_&#19968;&#37096;&#25913;&#27491;&#65288;&#12522;&#12494;&#12505;&#21462;&#24471;&#36027;&#19978;&#38480;&#65289;\&#12304;&#27096;&#24335;&#12305;&#12373;&#12364;&#22290;&#33464;888&#25972;&#20633;&#25903;&#25588;&#20107;&#26989;&#23455;&#26045;&#35201;&#38936;\&#21029;&#32025;&#65320;&#65288;&#23455;&#26045;&#29366;&#27841;&#22577;&#21578;&#26360;&#3156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01\Share\250550&#22290;&#33464;&#36786;&#29987;&#35506;\22&#12288;&#30476;&#21336;&#20107;&#26989;\&#9632;&#9633;&#12373;&#12364;&#22290;&#33464;888&#36939;&#21205;&#38306;&#36899;&#20107;&#26989;&#65288;R5&#65374;R8&#65289;&#9633;&#9632;\&#36074;&#21839;&#12539;&#35201;&#26395;&#31561;\R6\&#9675;&#30333;&#30707;&#30010;&#12363;&#12425;&#12398;&#20107;&#26989;&#25163;&#32154;&#25913;&#21892;&#35201;&#26395;\&#27096;&#24335;&#26908;&#35342;\&#65288;&#20462;&#27491;&#65289;&#21029;&#32025;&#65314;-&#65297;&#65288;&#35336;&#30011;&#26360;&#65288;&#65298;&#25144;&#20197;&#1997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実施計画総括表"/>
      <sheetName val="実施計画書（別紙A）"/>
      <sheetName val="実施計画書（別紙A）旧2"/>
      <sheetName val="実施計画書（別紙A）旧"/>
      <sheetName val="後で削除(新旧対象表作成用)別紙A改正後"/>
      <sheetName val="後で削除(新旧対象表作成用)別紙A改正前"/>
      <sheetName val="消費税取扱確認書（別紙C)"/>
      <sheetName val="実施状況報告総括表（別紙D)"/>
      <sheetName val="実施状況報告書（別紙E）旧"/>
      <sheetName val="チェックリスト（別紙G）"/>
      <sheetName val="チェックリスト（別紙G）旧"/>
      <sheetName val="添付資料"/>
      <sheetName val="添付資料 旧"/>
      <sheetName val="施設等設置場所周辺図（参考様式１）"/>
      <sheetName val="別記様式２号（別添）交付決定前"/>
    </sheetNames>
    <sheetDataSet>
      <sheetData sheetId="0">
        <row r="2">
          <cell r="A2" t="str">
            <v>佐賀市</v>
          </cell>
          <cell r="L2" t="str">
            <v>佐賀県GAP</v>
          </cell>
        </row>
        <row r="3">
          <cell r="L3" t="str">
            <v>GLOBALG.A.P</v>
          </cell>
        </row>
        <row r="4">
          <cell r="L4" t="str">
            <v>ASIAGAP</v>
          </cell>
        </row>
        <row r="5">
          <cell r="L5" t="str">
            <v>JGAP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実施計画総括表"/>
      <sheetName val="実施計画書（別紙A）"/>
      <sheetName val="実施計画書（別紙A）旧2"/>
      <sheetName val="実施計画書（別紙A）旧"/>
      <sheetName val="消費税取扱確認書（別紙C)"/>
      <sheetName val="実施状況報告総括表（別紙D)"/>
      <sheetName val="実施状況報告書（別紙E）旧"/>
      <sheetName val="実施状況報告書（別紙E)"/>
      <sheetName val="チェックリスト（別紙G）旧"/>
      <sheetName val="チェックリスト（別紙G）"/>
      <sheetName val="添付資料"/>
      <sheetName val="添付資料 旧"/>
      <sheetName val="施設等設置場所周辺図（参考様式１）"/>
      <sheetName val="別記様式２号（別添）交付決定前"/>
    </sheetNames>
    <sheetDataSet>
      <sheetData sheetId="0">
        <row r="2">
          <cell r="B2" t="str">
            <v>先進的モデル</v>
          </cell>
          <cell r="G2" t="str">
            <v>みかん</v>
          </cell>
          <cell r="J2" t="str">
            <v>本則課税</v>
          </cell>
          <cell r="L2" t="str">
            <v>佐賀県GAP</v>
          </cell>
        </row>
        <row r="3">
          <cell r="B3" t="str">
            <v>新たな園芸</v>
          </cell>
          <cell r="G3" t="str">
            <v>かんきつ</v>
          </cell>
          <cell r="J3" t="str">
            <v>簡易課税</v>
          </cell>
          <cell r="L3" t="str">
            <v>GLOBALG.A.P</v>
          </cell>
        </row>
        <row r="4">
          <cell r="B4" t="str">
            <v>経営力向上</v>
          </cell>
          <cell r="G4" t="str">
            <v>ハウスみかん</v>
          </cell>
          <cell r="J4" t="str">
            <v>非課税</v>
          </cell>
          <cell r="L4" t="str">
            <v>ASIAGAP</v>
          </cell>
        </row>
        <row r="5">
          <cell r="G5" t="str">
            <v>なし</v>
          </cell>
          <cell r="L5" t="str">
            <v>JGAP</v>
          </cell>
        </row>
        <row r="6">
          <cell r="G6" t="str">
            <v>ぶどう</v>
          </cell>
        </row>
        <row r="7">
          <cell r="G7" t="str">
            <v>キウイフルーツ</v>
          </cell>
        </row>
        <row r="8">
          <cell r="G8" t="str">
            <v>もも</v>
          </cell>
        </row>
        <row r="9">
          <cell r="G9" t="str">
            <v>その他施設果樹（　）</v>
          </cell>
        </row>
        <row r="10">
          <cell r="G10" t="str">
            <v>その他露地果樹（　）</v>
          </cell>
        </row>
        <row r="11">
          <cell r="G11" t="str">
            <v>いちご</v>
          </cell>
        </row>
        <row r="12">
          <cell r="G12" t="str">
            <v>きゅうり</v>
          </cell>
        </row>
        <row r="13">
          <cell r="G13" t="str">
            <v>トマト</v>
          </cell>
        </row>
        <row r="14">
          <cell r="G14" t="str">
            <v>なす</v>
          </cell>
        </row>
        <row r="15">
          <cell r="G15" t="str">
            <v>アスパラガス</v>
          </cell>
        </row>
        <row r="16">
          <cell r="G16" t="str">
            <v>こねぎ</v>
          </cell>
        </row>
        <row r="17">
          <cell r="G17" t="str">
            <v>チンゲンサイ</v>
          </cell>
        </row>
        <row r="18">
          <cell r="G18" t="str">
            <v>ほうれんそう</v>
          </cell>
        </row>
        <row r="19">
          <cell r="G19" t="str">
            <v>パセリ</v>
          </cell>
        </row>
        <row r="20">
          <cell r="G20" t="str">
            <v>たまねぎ</v>
          </cell>
        </row>
        <row r="21">
          <cell r="G21" t="str">
            <v>キャベツ</v>
          </cell>
        </row>
        <row r="22">
          <cell r="G22" t="str">
            <v>レタス</v>
          </cell>
        </row>
        <row r="23">
          <cell r="G23" t="str">
            <v>ブロッコリー</v>
          </cell>
        </row>
        <row r="24">
          <cell r="G24" t="str">
            <v>ばれいしょ</v>
          </cell>
        </row>
        <row r="25">
          <cell r="G25" t="str">
            <v>れんこん</v>
          </cell>
        </row>
        <row r="26">
          <cell r="G26" t="str">
            <v>みずな</v>
          </cell>
        </row>
        <row r="27">
          <cell r="G27" t="str">
            <v>その他施設野菜（　）</v>
          </cell>
        </row>
        <row r="28">
          <cell r="G28" t="str">
            <v>その他露地野菜（　）</v>
          </cell>
        </row>
        <row r="29">
          <cell r="G29" t="str">
            <v>花き（　）</v>
          </cell>
        </row>
        <row r="30">
          <cell r="G30" t="str">
            <v>茶</v>
          </cell>
        </row>
        <row r="31">
          <cell r="G31" t="str">
            <v>葉たばこ</v>
          </cell>
        </row>
        <row r="32">
          <cell r="G32" t="str">
            <v>い草</v>
          </cell>
        </row>
        <row r="33">
          <cell r="G33" t="str">
            <v>その他園芸作物（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B-2"/>
      <sheetName val="別紙C"/>
      <sheetName val="別紙D"/>
      <sheetName val="別紙E"/>
      <sheetName val="別紙F"/>
      <sheetName val="別紙H"/>
      <sheetName val="別紙I"/>
      <sheetName val="別紙J"/>
      <sheetName val="参考様式1"/>
      <sheetName val="2"/>
      <sheetName val="3"/>
      <sheetName val="4(根域)"/>
      <sheetName val="4(V字)"/>
      <sheetName val="5"/>
      <sheetName val="6"/>
      <sheetName val="7"/>
      <sheetName val="8"/>
      <sheetName val="Sheet1"/>
      <sheetName val="リスト"/>
      <sheetName val="根域制限栽培リスト（削除不可）"/>
      <sheetName val="V字ジョイントリスト（削除不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佐賀市</v>
          </cell>
          <cell r="B2" t="str">
            <v>ステップアップ</v>
          </cell>
          <cell r="C2" t="str">
            <v>みかん</v>
          </cell>
          <cell r="D2" t="str">
            <v>直営施行</v>
          </cell>
          <cell r="G2">
            <v>0.5</v>
          </cell>
          <cell r="J2" t="str">
            <v>本則課税</v>
          </cell>
          <cell r="K2" t="str">
            <v>㎡</v>
          </cell>
          <cell r="T2" t="str">
            <v>有機等</v>
          </cell>
          <cell r="AB2" t="str">
            <v>円</v>
          </cell>
          <cell r="AR2" t="str">
            <v>ガラス室ハウス</v>
          </cell>
        </row>
        <row r="3">
          <cell r="A3" t="str">
            <v>鳥栖市</v>
          </cell>
          <cell r="B3" t="str">
            <v>新規就農者</v>
          </cell>
          <cell r="C3" t="str">
            <v>かんきつ</v>
          </cell>
          <cell r="D3" t="str">
            <v>請負施行</v>
          </cell>
          <cell r="G3" t="str">
            <v>1/2（果樹経）</v>
          </cell>
          <cell r="J3" t="str">
            <v>簡易課税</v>
          </cell>
          <cell r="K3" t="str">
            <v>台</v>
          </cell>
          <cell r="T3" t="str">
            <v>中山間</v>
          </cell>
          <cell r="AB3" t="str">
            <v>kg/10a</v>
          </cell>
          <cell r="AR3" t="str">
            <v>硬質プラスチックハウス</v>
          </cell>
        </row>
        <row r="4">
          <cell r="A4" t="str">
            <v>唐津市</v>
          </cell>
          <cell r="B4" t="str">
            <v>経営基盤強化</v>
          </cell>
          <cell r="C4" t="str">
            <v>ハウスみかん</v>
          </cell>
          <cell r="D4" t="str">
            <v>代行施行</v>
          </cell>
          <cell r="G4">
            <v>0.33333333333333331</v>
          </cell>
          <cell r="J4" t="str">
            <v>免税</v>
          </cell>
          <cell r="K4" t="str">
            <v>基</v>
          </cell>
          <cell r="T4" t="str">
            <v>新規作物</v>
          </cell>
          <cell r="AB4" t="str">
            <v>本/10a</v>
          </cell>
          <cell r="AR4" t="str">
            <v>軽量鉄骨ハウス</v>
          </cell>
        </row>
        <row r="5">
          <cell r="A5" t="str">
            <v>多久市</v>
          </cell>
          <cell r="B5" t="str">
            <v>園芸団地</v>
          </cell>
          <cell r="C5" t="str">
            <v>なし</v>
          </cell>
          <cell r="G5" t="str">
            <v>1/3（果樹経）</v>
          </cell>
          <cell r="J5" t="str">
            <v>消費税法第60条第４項に定める法人等</v>
          </cell>
          <cell r="K5" t="str">
            <v>式</v>
          </cell>
          <cell r="T5" t="str">
            <v>雇用</v>
          </cell>
          <cell r="AB5" t="str">
            <v>円/10a</v>
          </cell>
          <cell r="AR5" t="str">
            <v>連棟型パイプハウス</v>
          </cell>
        </row>
        <row r="6">
          <cell r="A6" t="str">
            <v>伊万里市</v>
          </cell>
          <cell r="B6" t="str">
            <v>効率的集出荷</v>
          </cell>
          <cell r="C6" t="str">
            <v>ぶどう</v>
          </cell>
          <cell r="G6" t="str">
            <v>13/20</v>
          </cell>
          <cell r="K6" t="str">
            <v>a</v>
          </cell>
          <cell r="T6" t="str">
            <v>企業参入</v>
          </cell>
          <cell r="AB6" t="str">
            <v>千円/10a</v>
          </cell>
          <cell r="AR6" t="str">
            <v>単棟型パイプハウス</v>
          </cell>
        </row>
        <row r="7">
          <cell r="A7" t="str">
            <v>武雄市</v>
          </cell>
          <cell r="C7" t="str">
            <v>キウイフルーツ</v>
          </cell>
          <cell r="G7" t="str">
            <v>13/20 （果樹経）</v>
          </cell>
          <cell r="T7" t="str">
            <v>その他</v>
          </cell>
          <cell r="AB7" t="str">
            <v>%</v>
          </cell>
          <cell r="AR7" t="str">
            <v>降雨防止施設</v>
          </cell>
        </row>
        <row r="8">
          <cell r="A8" t="str">
            <v>鹿島市</v>
          </cell>
          <cell r="C8" t="str">
            <v>もも</v>
          </cell>
          <cell r="AB8" t="str">
            <v>a</v>
          </cell>
          <cell r="AR8" t="str">
            <v>果樹棚</v>
          </cell>
        </row>
        <row r="9">
          <cell r="A9" t="str">
            <v>小城市</v>
          </cell>
          <cell r="C9" t="str">
            <v>その他施設果樹（　）</v>
          </cell>
          <cell r="AB9" t="str">
            <v>ℓ</v>
          </cell>
          <cell r="AR9" t="str">
            <v>いちご高設栽培施設</v>
          </cell>
        </row>
        <row r="10">
          <cell r="A10" t="str">
            <v>嬉野市</v>
          </cell>
          <cell r="C10" t="str">
            <v>その他露地果樹（　）</v>
          </cell>
          <cell r="AB10" t="str">
            <v>ℓ/10a</v>
          </cell>
          <cell r="AR10" t="str">
            <v>茶防霜施設</v>
          </cell>
        </row>
        <row r="11">
          <cell r="A11" t="str">
            <v>神埼市</v>
          </cell>
          <cell r="C11" t="str">
            <v>いちご</v>
          </cell>
          <cell r="AB11" t="str">
            <v>h/10a</v>
          </cell>
          <cell r="AR11" t="str">
            <v>茶加工用機械・装置</v>
          </cell>
        </row>
        <row r="12">
          <cell r="A12" t="str">
            <v>吉野ヶ里町</v>
          </cell>
          <cell r="C12" t="str">
            <v>きゅうり</v>
          </cell>
          <cell r="AB12" t="str">
            <v>m/10a</v>
          </cell>
        </row>
        <row r="13">
          <cell r="A13" t="str">
            <v>基山町</v>
          </cell>
          <cell r="C13" t="str">
            <v>トマト</v>
          </cell>
          <cell r="AB13" t="str">
            <v>成分回数</v>
          </cell>
        </row>
        <row r="14">
          <cell r="A14" t="str">
            <v>上峰町</v>
          </cell>
          <cell r="C14" t="str">
            <v>なす</v>
          </cell>
        </row>
        <row r="15">
          <cell r="A15" t="str">
            <v>みやき町</v>
          </cell>
          <cell r="C15" t="str">
            <v>アスパラガス</v>
          </cell>
        </row>
        <row r="16">
          <cell r="A16" t="str">
            <v>玄海町</v>
          </cell>
          <cell r="C16" t="str">
            <v>こねぎ</v>
          </cell>
        </row>
        <row r="17">
          <cell r="A17" t="str">
            <v>有田町</v>
          </cell>
          <cell r="C17" t="str">
            <v>チンゲンサイ</v>
          </cell>
        </row>
        <row r="18">
          <cell r="A18" t="str">
            <v>大町町</v>
          </cell>
          <cell r="C18" t="str">
            <v>ほうれんそう</v>
          </cell>
        </row>
        <row r="19">
          <cell r="A19" t="str">
            <v>江北町</v>
          </cell>
          <cell r="C19" t="str">
            <v>パセリ</v>
          </cell>
        </row>
        <row r="20">
          <cell r="A20" t="str">
            <v>白石町</v>
          </cell>
          <cell r="C20" t="str">
            <v>たまねぎ</v>
          </cell>
        </row>
        <row r="21">
          <cell r="A21" t="str">
            <v>太良町</v>
          </cell>
          <cell r="C21" t="str">
            <v>キャベツ</v>
          </cell>
        </row>
        <row r="22">
          <cell r="C22" t="str">
            <v>レタス</v>
          </cell>
        </row>
        <row r="23">
          <cell r="C23" t="str">
            <v>ブロッコリー</v>
          </cell>
        </row>
        <row r="24">
          <cell r="C24" t="str">
            <v>ばれいしょ</v>
          </cell>
        </row>
        <row r="25">
          <cell r="C25" t="str">
            <v>れんこん</v>
          </cell>
        </row>
        <row r="26">
          <cell r="C26" t="str">
            <v>みずな</v>
          </cell>
        </row>
        <row r="27">
          <cell r="C27" t="str">
            <v>その他施設野菜（　）</v>
          </cell>
        </row>
        <row r="28">
          <cell r="C28" t="str">
            <v>その他露地野菜（　）</v>
          </cell>
        </row>
        <row r="29">
          <cell r="C29" t="str">
            <v>花き（　）</v>
          </cell>
        </row>
        <row r="30">
          <cell r="C30" t="str">
            <v>茶</v>
          </cell>
        </row>
        <row r="31">
          <cell r="C31" t="str">
            <v>葉たばこ</v>
          </cell>
        </row>
        <row r="32">
          <cell r="C32" t="str">
            <v>その他特産（　）</v>
          </cell>
        </row>
      </sheetData>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費内訳"/>
      <sheetName val="実施状況報告書（別紙H） (2)"/>
      <sheetName val="リスト"/>
    </sheetNames>
    <sheetDataSet>
      <sheetData sheetId="0" refreshError="1"/>
      <sheetData sheetId="1" refreshError="1"/>
      <sheetData sheetId="2">
        <row r="2">
          <cell r="A2" t="str">
            <v>佐賀市</v>
          </cell>
          <cell r="B2" t="str">
            <v>ステップアップ</v>
          </cell>
        </row>
        <row r="3">
          <cell r="A3" t="str">
            <v>鳥栖市</v>
          </cell>
          <cell r="B3" t="str">
            <v>新規就農者</v>
          </cell>
        </row>
        <row r="4">
          <cell r="A4" t="str">
            <v>唐津市</v>
          </cell>
          <cell r="B4" t="str">
            <v>経営基盤強化</v>
          </cell>
        </row>
        <row r="5">
          <cell r="A5" t="str">
            <v>多久市</v>
          </cell>
          <cell r="B5" t="str">
            <v>園芸団地</v>
          </cell>
        </row>
        <row r="6">
          <cell r="A6" t="str">
            <v>伊万里市</v>
          </cell>
          <cell r="B6" t="str">
            <v>効率的集出荷</v>
          </cell>
        </row>
        <row r="7">
          <cell r="A7" t="str">
            <v>武雄市</v>
          </cell>
        </row>
        <row r="8">
          <cell r="A8" t="str">
            <v>鹿島市</v>
          </cell>
        </row>
        <row r="9">
          <cell r="A9" t="str">
            <v>小城市</v>
          </cell>
        </row>
        <row r="10">
          <cell r="A10" t="str">
            <v>嬉野市</v>
          </cell>
        </row>
        <row r="11">
          <cell r="A11" t="str">
            <v>神埼市</v>
          </cell>
        </row>
        <row r="12">
          <cell r="A12" t="str">
            <v>吉野ヶ里町</v>
          </cell>
        </row>
        <row r="13">
          <cell r="A13" t="str">
            <v>基山町</v>
          </cell>
        </row>
        <row r="14">
          <cell r="A14" t="str">
            <v>上峰町</v>
          </cell>
        </row>
        <row r="15">
          <cell r="A15" t="str">
            <v>みやき町</v>
          </cell>
        </row>
        <row r="16">
          <cell r="A16" t="str">
            <v>玄海町</v>
          </cell>
        </row>
        <row r="17">
          <cell r="A17" t="str">
            <v>有田町</v>
          </cell>
        </row>
        <row r="18">
          <cell r="A18" t="str">
            <v>大町町</v>
          </cell>
        </row>
        <row r="19">
          <cell r="A19" t="str">
            <v>江北町</v>
          </cell>
        </row>
        <row r="20">
          <cell r="A20" t="str">
            <v>白石町</v>
          </cell>
        </row>
        <row r="21">
          <cell r="A21" t="str">
            <v>太良町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B-1"/>
      <sheetName val="別添"/>
      <sheetName val="別紙C"/>
      <sheetName val="別紙D"/>
      <sheetName val="別紙E"/>
      <sheetName val="別紙F"/>
      <sheetName val="別紙H"/>
      <sheetName val="参考様式1"/>
      <sheetName val="2"/>
      <sheetName val="3"/>
      <sheetName val="4(根域)"/>
      <sheetName val="4(V字)"/>
      <sheetName val="5"/>
      <sheetName val="6"/>
      <sheetName val="7"/>
      <sheetName val="リスト（削除不可）"/>
      <sheetName val="根域制限栽培リスト（削除不可）"/>
      <sheetName val="V字ジョイントリスト（削除不可）"/>
    </sheetNames>
    <sheetDataSet>
      <sheetData sheetId="0">
        <row r="36">
          <cell r="Z3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C315"/>
  <sheetViews>
    <sheetView showGridLines="0" tabSelected="1" view="pageBreakPreview" zoomScale="90" zoomScaleNormal="90" zoomScaleSheetLayoutView="90" workbookViewId="0">
      <selection activeCell="Q6" sqref="Q6"/>
    </sheetView>
  </sheetViews>
  <sheetFormatPr defaultColWidth="3.25" defaultRowHeight="13.5" outlineLevelRow="1" x14ac:dyDescent="0.4"/>
  <cols>
    <col min="1" max="48" width="3.25" style="1"/>
    <col min="49" max="49" width="3.25" style="1" customWidth="1"/>
    <col min="50" max="70" width="3.25" style="1"/>
    <col min="71" max="73" width="6.375" style="1" customWidth="1"/>
    <col min="74" max="16384" width="3.25" style="1"/>
  </cols>
  <sheetData>
    <row r="1" spans="1:70" ht="16.5" x14ac:dyDescent="0.4">
      <c r="A1" s="23" t="s">
        <v>379</v>
      </c>
    </row>
    <row r="3" spans="1:70" ht="18" customHeight="1" x14ac:dyDescent="0.4">
      <c r="B3" s="280" t="s">
        <v>296</v>
      </c>
      <c r="C3" s="281"/>
      <c r="D3" s="281"/>
      <c r="E3" s="281"/>
      <c r="F3" s="282"/>
      <c r="G3" s="291"/>
      <c r="H3" s="292"/>
      <c r="I3" s="292"/>
      <c r="J3" s="292"/>
      <c r="K3" s="292"/>
      <c r="L3" s="292"/>
      <c r="M3" s="292"/>
      <c r="N3" s="293"/>
      <c r="P3" s="403" t="str">
        <f>IF(ISBLANK(G3),"",IF(G3="変更","※変更箇所朱書き",""))</f>
        <v/>
      </c>
      <c r="Q3" s="403"/>
      <c r="R3" s="403"/>
      <c r="S3" s="403"/>
      <c r="T3" s="403"/>
    </row>
    <row r="5" spans="1:70" ht="23.25" x14ac:dyDescent="0.4">
      <c r="C5" s="222"/>
      <c r="D5" s="222"/>
      <c r="E5" s="222"/>
      <c r="F5" s="222"/>
      <c r="G5" s="222"/>
      <c r="H5" s="222"/>
      <c r="I5" s="222"/>
      <c r="J5" s="222"/>
      <c r="K5" s="222"/>
      <c r="L5" s="222"/>
      <c r="M5" s="222"/>
      <c r="N5" s="222"/>
      <c r="O5" s="222"/>
      <c r="P5" s="222"/>
      <c r="Q5" s="373" t="s">
        <v>898</v>
      </c>
      <c r="R5" s="373"/>
      <c r="S5" s="373"/>
      <c r="T5" s="373"/>
      <c r="U5" s="373"/>
      <c r="V5" s="373"/>
      <c r="W5" s="373"/>
      <c r="X5" s="373"/>
      <c r="Y5" s="373" t="str">
        <f>IF(G3="変更","さが園芸888整備支援事業　変更計画書","さが園芸888整備支援事業　実施計画書")</f>
        <v>さが園芸888整備支援事業　実施計画書</v>
      </c>
      <c r="Z5" s="373"/>
      <c r="AA5" s="373"/>
      <c r="AB5" s="373"/>
      <c r="AC5" s="373"/>
      <c r="AD5" s="373"/>
      <c r="AE5" s="373"/>
      <c r="AF5" s="373"/>
      <c r="AG5" s="373"/>
      <c r="AH5" s="373"/>
      <c r="AI5" s="373"/>
      <c r="AJ5" s="373"/>
      <c r="AK5" s="373"/>
      <c r="AL5" s="373"/>
      <c r="AM5" s="373"/>
      <c r="AN5" s="373"/>
      <c r="AO5" s="373"/>
      <c r="AP5" s="373"/>
      <c r="AQ5" s="373"/>
      <c r="AR5" s="373"/>
      <c r="AS5" s="373"/>
      <c r="AT5" s="373"/>
      <c r="AU5" s="373" t="s">
        <v>808</v>
      </c>
      <c r="AV5" s="373"/>
      <c r="AW5" s="373"/>
      <c r="AX5" s="373"/>
      <c r="AY5" s="373"/>
      <c r="AZ5" s="373"/>
      <c r="BC5" s="222"/>
      <c r="BD5" s="222"/>
      <c r="BE5" s="222"/>
      <c r="BF5" s="222"/>
      <c r="BG5" s="222"/>
      <c r="BH5" s="222"/>
      <c r="BI5" s="222"/>
      <c r="BJ5" s="222"/>
      <c r="BK5" s="222"/>
      <c r="BL5" s="222"/>
      <c r="BM5" s="222"/>
      <c r="BN5" s="222"/>
      <c r="BO5" s="222"/>
      <c r="BP5" s="222"/>
      <c r="BQ5" s="222"/>
    </row>
    <row r="6" spans="1:70" ht="14.25" customHeight="1" x14ac:dyDescent="0.4"/>
    <row r="7" spans="1:70" ht="18.75" customHeight="1" x14ac:dyDescent="0.4">
      <c r="B7" s="280" t="s">
        <v>0</v>
      </c>
      <c r="C7" s="281"/>
      <c r="D7" s="281"/>
      <c r="E7" s="281"/>
      <c r="F7" s="282"/>
      <c r="G7" s="291"/>
      <c r="H7" s="292"/>
      <c r="I7" s="292"/>
      <c r="J7" s="292"/>
      <c r="K7" s="292"/>
      <c r="L7" s="292"/>
      <c r="M7" s="292"/>
      <c r="N7" s="293"/>
      <c r="P7" s="280" t="s">
        <v>153</v>
      </c>
      <c r="Q7" s="281"/>
      <c r="R7" s="281"/>
      <c r="S7" s="281"/>
      <c r="T7" s="282"/>
      <c r="U7" s="291"/>
      <c r="V7" s="292"/>
      <c r="W7" s="292"/>
      <c r="X7" s="292"/>
      <c r="Y7" s="292"/>
      <c r="Z7" s="292"/>
      <c r="AA7" s="292"/>
      <c r="AB7" s="292"/>
      <c r="AC7" s="292"/>
      <c r="AD7" s="292"/>
      <c r="AE7" s="292"/>
      <c r="AF7" s="293"/>
      <c r="AH7" s="307" t="s">
        <v>308</v>
      </c>
      <c r="AI7" s="308"/>
      <c r="AJ7" s="308"/>
      <c r="AK7" s="295" t="s">
        <v>309</v>
      </c>
      <c r="AL7" s="296"/>
      <c r="AM7" s="296"/>
      <c r="AN7" s="296"/>
      <c r="AO7" s="296"/>
      <c r="AP7" s="296"/>
      <c r="AQ7" s="296"/>
      <c r="AR7" s="296"/>
      <c r="AS7" s="296"/>
      <c r="AT7" s="297"/>
      <c r="AU7" s="295" t="s">
        <v>310</v>
      </c>
      <c r="AV7" s="296"/>
      <c r="AW7" s="296"/>
      <c r="AX7" s="296"/>
      <c r="AY7" s="296"/>
      <c r="AZ7" s="296"/>
      <c r="BA7" s="297"/>
      <c r="BC7" s="286" t="s">
        <v>383</v>
      </c>
      <c r="BD7" s="286"/>
      <c r="BE7" s="286"/>
      <c r="BF7" s="287"/>
      <c r="BG7" s="287"/>
      <c r="BH7" s="287"/>
      <c r="BI7" s="287"/>
      <c r="BJ7" s="287"/>
      <c r="BK7" s="287"/>
      <c r="BL7" s="287"/>
      <c r="BM7" s="287"/>
      <c r="BN7" s="287"/>
      <c r="BO7" s="287"/>
    </row>
    <row r="8" spans="1:70" ht="18.75" customHeight="1" x14ac:dyDescent="0.4">
      <c r="B8" s="280" t="s">
        <v>150</v>
      </c>
      <c r="C8" s="281"/>
      <c r="D8" s="281"/>
      <c r="E8" s="281"/>
      <c r="F8" s="282"/>
      <c r="G8" s="319"/>
      <c r="H8" s="289"/>
      <c r="I8" s="289"/>
      <c r="J8" s="289"/>
      <c r="K8" s="289"/>
      <c r="L8" s="289"/>
      <c r="M8" s="289"/>
      <c r="N8" s="290"/>
      <c r="O8" s="28"/>
      <c r="P8" s="340" t="s">
        <v>1</v>
      </c>
      <c r="Q8" s="340"/>
      <c r="R8" s="340"/>
      <c r="S8" s="340"/>
      <c r="T8" s="340"/>
      <c r="U8" s="319"/>
      <c r="V8" s="289"/>
      <c r="W8" s="289"/>
      <c r="X8" s="289"/>
      <c r="Y8" s="289"/>
      <c r="Z8" s="289"/>
      <c r="AA8" s="289"/>
      <c r="AB8" s="289"/>
      <c r="AC8" s="289"/>
      <c r="AD8" s="289"/>
      <c r="AE8" s="289"/>
      <c r="AF8" s="290"/>
      <c r="AH8" s="310"/>
      <c r="AI8" s="311"/>
      <c r="AJ8" s="311"/>
      <c r="AK8" s="304"/>
      <c r="AL8" s="305"/>
      <c r="AM8" s="305"/>
      <c r="AN8" s="305"/>
      <c r="AO8" s="305"/>
      <c r="AP8" s="305"/>
      <c r="AQ8" s="305"/>
      <c r="AR8" s="305"/>
      <c r="AS8" s="305"/>
      <c r="AT8" s="306"/>
      <c r="AU8" s="304"/>
      <c r="AV8" s="305"/>
      <c r="AW8" s="305"/>
      <c r="AX8" s="305"/>
      <c r="AY8" s="305"/>
      <c r="AZ8" s="305"/>
      <c r="BA8" s="306"/>
      <c r="BC8" s="286"/>
      <c r="BD8" s="286"/>
      <c r="BE8" s="286"/>
      <c r="BF8" s="288"/>
      <c r="BG8" s="288"/>
      <c r="BH8" s="288"/>
      <c r="BI8" s="288"/>
      <c r="BJ8" s="288"/>
      <c r="BK8" s="288"/>
      <c r="BL8" s="288"/>
      <c r="BM8" s="288"/>
      <c r="BN8" s="288"/>
      <c r="BO8" s="288"/>
    </row>
    <row r="9" spans="1:70" ht="21" hidden="1" customHeight="1" outlineLevel="1" x14ac:dyDescent="0.4">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39"/>
      <c r="AG9" s="39"/>
      <c r="AH9" s="39"/>
      <c r="AI9" s="39"/>
      <c r="AJ9" s="39"/>
      <c r="AK9" s="39"/>
      <c r="AL9" s="39"/>
      <c r="AM9" s="39"/>
      <c r="AN9" s="39"/>
      <c r="AO9" s="39"/>
      <c r="AP9" s="39"/>
      <c r="AQ9" s="39"/>
      <c r="AR9" s="39"/>
      <c r="AS9" s="39"/>
      <c r="AT9" s="39"/>
      <c r="AU9" s="39"/>
      <c r="AV9" s="41"/>
      <c r="AW9" s="41"/>
      <c r="AX9" s="41"/>
      <c r="AY9" s="42"/>
      <c r="AZ9" s="42"/>
      <c r="BA9" s="42"/>
      <c r="BB9" s="42"/>
      <c r="BC9" s="286"/>
      <c r="BD9" s="286"/>
      <c r="BE9" s="286"/>
      <c r="BF9" s="285"/>
      <c r="BG9" s="285"/>
      <c r="BH9" s="285"/>
      <c r="BI9" s="285"/>
      <c r="BJ9" s="285"/>
      <c r="BK9" s="285"/>
      <c r="BL9" s="285"/>
      <c r="BM9" s="285"/>
      <c r="BN9" s="285"/>
      <c r="BO9" s="285"/>
      <c r="BP9" s="42"/>
      <c r="BQ9" s="42"/>
      <c r="BR9" s="24"/>
    </row>
    <row r="10" spans="1:70" ht="18" customHeight="1" collapsed="1" x14ac:dyDescent="0.4">
      <c r="C10" s="39"/>
      <c r="D10" s="39"/>
      <c r="E10" s="39"/>
      <c r="F10" s="39"/>
      <c r="G10" s="39"/>
      <c r="H10" s="39"/>
      <c r="I10" s="39"/>
      <c r="J10" s="39"/>
      <c r="K10" s="39"/>
      <c r="L10" s="39"/>
      <c r="M10" s="39"/>
      <c r="N10" s="39"/>
      <c r="O10" s="39"/>
      <c r="AZ10" s="2"/>
      <c r="BC10" s="43"/>
      <c r="BD10" s="43"/>
      <c r="BE10" s="43"/>
      <c r="BF10" s="43"/>
      <c r="BG10" s="43"/>
      <c r="BH10" s="43"/>
      <c r="BI10" s="43"/>
      <c r="BJ10" s="43"/>
      <c r="BK10" s="43"/>
      <c r="BL10" s="43"/>
      <c r="BM10" s="43"/>
      <c r="BN10" s="43"/>
      <c r="BO10" s="43"/>
    </row>
    <row r="11" spans="1:70" ht="18" customHeight="1" x14ac:dyDescent="0.4">
      <c r="B11" s="6" t="s">
        <v>373</v>
      </c>
      <c r="C11" s="6"/>
      <c r="D11" s="39"/>
      <c r="E11" s="39"/>
      <c r="F11" s="39"/>
      <c r="G11" s="39"/>
      <c r="H11" s="39"/>
      <c r="I11" s="39"/>
      <c r="J11" s="39"/>
      <c r="K11" s="39"/>
      <c r="L11" s="39"/>
      <c r="M11" s="39"/>
      <c r="N11" s="39"/>
      <c r="O11" s="39"/>
      <c r="AZ11" s="2"/>
      <c r="BC11" s="2"/>
      <c r="BD11" s="2"/>
      <c r="BE11" s="2"/>
      <c r="BF11" s="2"/>
      <c r="BG11" s="2"/>
      <c r="BH11" s="2"/>
      <c r="BI11" s="2"/>
      <c r="BJ11" s="2"/>
      <c r="BK11" s="2"/>
      <c r="BL11" s="2"/>
      <c r="BM11" s="2"/>
      <c r="BN11" s="2"/>
      <c r="BO11" s="2"/>
    </row>
    <row r="12" spans="1:70" ht="23.25" customHeight="1" x14ac:dyDescent="0.4">
      <c r="C12" s="301" t="s">
        <v>301</v>
      </c>
      <c r="D12" s="302"/>
      <c r="E12" s="302"/>
      <c r="F12" s="302"/>
      <c r="G12" s="302"/>
      <c r="H12" s="302"/>
      <c r="I12" s="302"/>
      <c r="J12" s="302"/>
      <c r="K12" s="302"/>
      <c r="L12" s="302"/>
      <c r="M12" s="302"/>
      <c r="N12" s="303"/>
      <c r="O12" s="301" t="s">
        <v>327</v>
      </c>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3"/>
      <c r="AN12" s="286" t="s">
        <v>299</v>
      </c>
      <c r="AO12" s="286"/>
      <c r="AP12" s="286"/>
      <c r="AQ12" s="286"/>
      <c r="AR12" s="286"/>
      <c r="AS12" s="286"/>
      <c r="AT12" s="286"/>
      <c r="AU12" s="286"/>
    </row>
    <row r="13" spans="1:70" ht="23.25" customHeight="1" x14ac:dyDescent="0.4">
      <c r="C13" s="405"/>
      <c r="D13" s="406"/>
      <c r="E13" s="406"/>
      <c r="F13" s="406"/>
      <c r="G13" s="406"/>
      <c r="H13" s="406"/>
      <c r="I13" s="406"/>
      <c r="J13" s="406"/>
      <c r="K13" s="406"/>
      <c r="L13" s="406"/>
      <c r="M13" s="406"/>
      <c r="N13" s="407"/>
      <c r="O13" s="291"/>
      <c r="P13" s="292"/>
      <c r="Q13" s="292"/>
      <c r="R13" s="292"/>
      <c r="S13" s="292"/>
      <c r="T13" s="292"/>
      <c r="U13" s="292"/>
      <c r="V13" s="292"/>
      <c r="W13" s="292"/>
      <c r="X13" s="292"/>
      <c r="Y13" s="292"/>
      <c r="Z13" s="408"/>
      <c r="AA13" s="313" t="str">
        <f>IF(ISBLANK($O$13),"",IF($O$13="有機等","認定年月日","ー"))</f>
        <v/>
      </c>
      <c r="AB13" s="314"/>
      <c r="AC13" s="314"/>
      <c r="AD13" s="314"/>
      <c r="AE13" s="314"/>
      <c r="AF13" s="314"/>
      <c r="AG13" s="289"/>
      <c r="AH13" s="289"/>
      <c r="AI13" s="289"/>
      <c r="AJ13" s="289"/>
      <c r="AK13" s="289"/>
      <c r="AL13" s="290"/>
      <c r="AN13" s="294"/>
      <c r="AO13" s="294"/>
      <c r="AP13" s="294"/>
      <c r="AQ13" s="294"/>
      <c r="AR13" s="294"/>
      <c r="AS13" s="294"/>
      <c r="AT13" s="294"/>
      <c r="AU13" s="294"/>
      <c r="BR13" s="29" t="str">
        <f>C26&amp;"事業実施主体"</f>
        <v>事業実施主体</v>
      </c>
    </row>
    <row r="14" spans="1:70" ht="16.5" customHeight="1" x14ac:dyDescent="0.4">
      <c r="C14" s="21"/>
      <c r="D14" s="21"/>
      <c r="E14" s="21"/>
      <c r="F14" s="21"/>
      <c r="G14" s="21"/>
      <c r="H14" s="21"/>
      <c r="I14" s="21"/>
      <c r="J14" s="21"/>
      <c r="K14" s="21"/>
      <c r="L14" s="21"/>
      <c r="M14" s="21"/>
      <c r="N14" s="21"/>
      <c r="O14" s="21"/>
      <c r="P14" s="21"/>
      <c r="Q14" s="21"/>
      <c r="R14" s="21"/>
      <c r="S14" s="21"/>
      <c r="T14" s="21"/>
      <c r="U14" s="21"/>
      <c r="V14" s="21"/>
      <c r="W14" s="25"/>
      <c r="X14" s="25"/>
      <c r="Y14" s="25"/>
      <c r="Z14" s="25"/>
      <c r="AA14" s="25"/>
      <c r="AB14" s="25"/>
      <c r="AC14" s="25"/>
      <c r="AD14" s="25"/>
      <c r="AE14" s="25"/>
      <c r="AF14" s="25"/>
      <c r="AG14" s="25"/>
      <c r="AH14" s="25"/>
      <c r="AI14" s="25"/>
      <c r="AJ14" s="25"/>
      <c r="AK14" s="25"/>
      <c r="AL14" s="25"/>
      <c r="AM14" s="25"/>
      <c r="AN14" s="25"/>
      <c r="AO14" s="25"/>
      <c r="AP14" s="25"/>
      <c r="AZ14" s="2"/>
      <c r="BK14" s="2"/>
      <c r="BL14" s="2"/>
      <c r="BM14" s="2"/>
    </row>
    <row r="15" spans="1:70" ht="20.25" customHeight="1" x14ac:dyDescent="0.4">
      <c r="C15" s="307" t="s">
        <v>303</v>
      </c>
      <c r="D15" s="308"/>
      <c r="E15" s="308"/>
      <c r="F15" s="308"/>
      <c r="G15" s="308"/>
      <c r="H15" s="308"/>
      <c r="I15" s="308"/>
      <c r="J15" s="308"/>
      <c r="K15" s="308"/>
      <c r="L15" s="308"/>
      <c r="M15" s="308"/>
      <c r="N15" s="309"/>
      <c r="O15" s="307" t="s">
        <v>415</v>
      </c>
      <c r="P15" s="308"/>
      <c r="Q15" s="308"/>
      <c r="R15" s="308"/>
      <c r="S15" s="308"/>
      <c r="T15" s="308"/>
      <c r="U15" s="308"/>
      <c r="V15" s="308"/>
      <c r="W15" s="308"/>
      <c r="X15" s="308"/>
      <c r="Y15" s="308"/>
      <c r="Z15" s="309"/>
      <c r="AA15" s="24"/>
    </row>
    <row r="16" spans="1:70" ht="20.25" customHeight="1" x14ac:dyDescent="0.4">
      <c r="C16" s="310"/>
      <c r="D16" s="311"/>
      <c r="E16" s="311"/>
      <c r="F16" s="311"/>
      <c r="G16" s="311"/>
      <c r="H16" s="311"/>
      <c r="I16" s="311"/>
      <c r="J16" s="311"/>
      <c r="K16" s="311"/>
      <c r="L16" s="311"/>
      <c r="M16" s="311"/>
      <c r="N16" s="312"/>
      <c r="O16" s="310"/>
      <c r="P16" s="311"/>
      <c r="Q16" s="311"/>
      <c r="R16" s="311"/>
      <c r="S16" s="311"/>
      <c r="T16" s="311"/>
      <c r="U16" s="311"/>
      <c r="V16" s="311"/>
      <c r="W16" s="311"/>
      <c r="X16" s="311"/>
      <c r="Y16" s="311"/>
      <c r="Z16" s="312"/>
      <c r="AA16" s="24"/>
    </row>
    <row r="17" spans="2:81" ht="20.25" customHeight="1" x14ac:dyDescent="0.4">
      <c r="C17" s="319"/>
      <c r="D17" s="289"/>
      <c r="E17" s="289"/>
      <c r="F17" s="289"/>
      <c r="G17" s="289"/>
      <c r="H17" s="289"/>
      <c r="I17" s="289"/>
      <c r="J17" s="289"/>
      <c r="K17" s="289"/>
      <c r="L17" s="289"/>
      <c r="M17" s="289"/>
      <c r="N17" s="290"/>
      <c r="O17" s="404"/>
      <c r="P17" s="372"/>
      <c r="Q17" s="372"/>
      <c r="R17" s="372"/>
      <c r="S17" s="372"/>
      <c r="T17" s="372"/>
      <c r="U17" s="372"/>
      <c r="V17" s="372"/>
      <c r="W17" s="372"/>
      <c r="X17" s="372"/>
      <c r="Y17" s="372"/>
      <c r="Z17" s="372"/>
      <c r="AA17" s="22"/>
    </row>
    <row r="18" spans="2:81" ht="18" customHeight="1" x14ac:dyDescent="0.4">
      <c r="C18" s="39"/>
      <c r="D18" s="39"/>
      <c r="E18" s="39"/>
      <c r="F18" s="39"/>
      <c r="G18" s="39"/>
      <c r="H18" s="39"/>
      <c r="I18" s="39"/>
      <c r="J18" s="39"/>
      <c r="K18" s="39"/>
      <c r="L18" s="39"/>
      <c r="M18" s="39"/>
      <c r="N18" s="39"/>
      <c r="O18" s="39"/>
      <c r="AZ18" s="2"/>
      <c r="BC18" s="2"/>
      <c r="BD18" s="2"/>
      <c r="BE18" s="2"/>
      <c r="BF18" s="2"/>
      <c r="BG18" s="2"/>
      <c r="BH18" s="2"/>
      <c r="BI18" s="2"/>
      <c r="BJ18" s="2"/>
      <c r="BK18" s="2"/>
      <c r="BL18" s="2"/>
      <c r="BM18" s="2"/>
      <c r="BN18" s="2"/>
      <c r="BO18" s="2"/>
    </row>
    <row r="19" spans="2:81" ht="21.75" customHeight="1" x14ac:dyDescent="0.4">
      <c r="B19" s="223" t="str">
        <f>IF(G3="変更","２．変更の理由","２．事業の目的")</f>
        <v>２．事業の目的</v>
      </c>
      <c r="C19" s="6"/>
      <c r="BC19" s="2"/>
      <c r="BD19" s="2"/>
      <c r="BE19" s="2"/>
      <c r="BF19" s="2"/>
      <c r="BG19" s="2"/>
      <c r="BH19" s="2"/>
      <c r="BI19" s="2"/>
      <c r="BJ19" s="2"/>
      <c r="BK19" s="2"/>
      <c r="BL19" s="2"/>
      <c r="BM19" s="2"/>
      <c r="BN19" s="2"/>
      <c r="BO19" s="2"/>
      <c r="BP19" s="2"/>
      <c r="BQ19" s="2"/>
    </row>
    <row r="20" spans="2:81" ht="18" customHeight="1" x14ac:dyDescent="0.4">
      <c r="C20" s="394"/>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6"/>
    </row>
    <row r="21" spans="2:81" ht="18" customHeight="1" x14ac:dyDescent="0.4">
      <c r="C21" s="397"/>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9"/>
    </row>
    <row r="22" spans="2:81" ht="18" customHeight="1" x14ac:dyDescent="0.4">
      <c r="C22" s="400"/>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2"/>
    </row>
    <row r="23" spans="2:81" ht="18" customHeight="1" x14ac:dyDescent="0.4">
      <c r="C23" s="21"/>
      <c r="D23" s="21"/>
      <c r="E23" s="21"/>
      <c r="F23" s="21"/>
      <c r="G23" s="21"/>
      <c r="H23" s="21"/>
      <c r="I23" s="21"/>
      <c r="J23" s="21"/>
      <c r="K23" s="21"/>
      <c r="L23" s="21"/>
      <c r="M23" s="21"/>
      <c r="N23" s="21"/>
      <c r="O23" s="21"/>
      <c r="AZ23" s="2"/>
    </row>
    <row r="24" spans="2:81" ht="18" customHeight="1" x14ac:dyDescent="0.4">
      <c r="B24" s="6" t="s">
        <v>374</v>
      </c>
      <c r="C24" s="6"/>
      <c r="D24" s="39"/>
      <c r="E24" s="39"/>
      <c r="F24" s="39"/>
      <c r="G24" s="39"/>
      <c r="H24" s="39"/>
      <c r="I24" s="39"/>
      <c r="J24" s="39"/>
      <c r="K24" s="39"/>
      <c r="L24" s="39"/>
      <c r="M24" s="39"/>
      <c r="N24" s="39"/>
      <c r="O24" s="39"/>
      <c r="AZ24" s="2"/>
    </row>
    <row r="25" spans="2:81" ht="21.75" customHeight="1" x14ac:dyDescent="0.4">
      <c r="C25" s="280" t="s">
        <v>384</v>
      </c>
      <c r="D25" s="281"/>
      <c r="E25" s="281"/>
      <c r="F25" s="281"/>
      <c r="G25" s="281"/>
      <c r="H25" s="281"/>
      <c r="I25" s="281"/>
      <c r="J25" s="282"/>
      <c r="K25" s="280" t="s">
        <v>298</v>
      </c>
      <c r="L25" s="281"/>
      <c r="M25" s="281"/>
      <c r="N25" s="281"/>
      <c r="O25" s="281"/>
      <c r="P25" s="281"/>
      <c r="Q25" s="281"/>
      <c r="R25" s="281"/>
      <c r="S25" s="281"/>
      <c r="T25" s="281"/>
      <c r="U25" s="281"/>
      <c r="V25" s="281"/>
      <c r="W25" s="281"/>
      <c r="X25" s="281"/>
      <c r="Y25" s="281"/>
      <c r="Z25" s="282"/>
      <c r="AA25" s="298" t="s">
        <v>404</v>
      </c>
      <c r="AB25" s="299"/>
      <c r="AC25" s="299"/>
      <c r="AD25" s="299"/>
      <c r="AE25" s="299"/>
      <c r="AF25" s="299"/>
      <c r="AG25" s="300"/>
      <c r="AH25" s="298" t="s">
        <v>405</v>
      </c>
      <c r="AI25" s="299"/>
      <c r="AJ25" s="299"/>
      <c r="AK25" s="299"/>
      <c r="AL25" s="299"/>
      <c r="AM25" s="299"/>
      <c r="AN25" s="300"/>
      <c r="AO25" s="340" t="s">
        <v>302</v>
      </c>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row>
    <row r="26" spans="2:81" ht="42.75" customHeight="1" x14ac:dyDescent="0.4">
      <c r="C26" s="354" t="str">
        <f>IF(ISBLANK(BF7),"",BF7)</f>
        <v/>
      </c>
      <c r="D26" s="314"/>
      <c r="E26" s="314"/>
      <c r="F26" s="314"/>
      <c r="G26" s="314"/>
      <c r="H26" s="314"/>
      <c r="I26" s="314"/>
      <c r="J26" s="355"/>
      <c r="K26" s="389"/>
      <c r="L26" s="390"/>
      <c r="M26" s="390"/>
      <c r="N26" s="390"/>
      <c r="O26" s="390"/>
      <c r="P26" s="390"/>
      <c r="Q26" s="390"/>
      <c r="R26" s="390"/>
      <c r="S26" s="390"/>
      <c r="T26" s="390"/>
      <c r="U26" s="390"/>
      <c r="V26" s="390"/>
      <c r="W26" s="390"/>
      <c r="X26" s="390"/>
      <c r="Y26" s="390"/>
      <c r="Z26" s="391"/>
      <c r="AA26" s="315"/>
      <c r="AB26" s="316"/>
      <c r="AC26" s="316"/>
      <c r="AD26" s="316"/>
      <c r="AE26" s="292"/>
      <c r="AF26" s="292"/>
      <c r="AG26" s="293"/>
      <c r="AH26" s="315"/>
      <c r="AI26" s="316"/>
      <c r="AJ26" s="316"/>
      <c r="AK26" s="316"/>
      <c r="AL26" s="314" t="str">
        <f>IF(ISBLANK(AE26),"",AE26)</f>
        <v/>
      </c>
      <c r="AM26" s="314"/>
      <c r="AN26" s="355"/>
      <c r="AO26" s="392"/>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row>
    <row r="27" spans="2:81" ht="22.5" hidden="1" customHeight="1" outlineLevel="1" x14ac:dyDescent="0.4">
      <c r="C27" s="354" t="str">
        <f>IF(ISBLANK(BF9),"",BF9)</f>
        <v/>
      </c>
      <c r="D27" s="314"/>
      <c r="E27" s="314"/>
      <c r="F27" s="314"/>
      <c r="G27" s="314"/>
      <c r="H27" s="314"/>
      <c r="I27" s="314"/>
      <c r="J27" s="355"/>
      <c r="K27" s="389"/>
      <c r="L27" s="390"/>
      <c r="M27" s="390"/>
      <c r="N27" s="390"/>
      <c r="O27" s="390"/>
      <c r="P27" s="390"/>
      <c r="Q27" s="390"/>
      <c r="R27" s="390"/>
      <c r="S27" s="390"/>
      <c r="T27" s="390"/>
      <c r="U27" s="390"/>
      <c r="V27" s="390"/>
      <c r="W27" s="390"/>
      <c r="X27" s="390"/>
      <c r="Y27" s="390"/>
      <c r="Z27" s="391"/>
      <c r="AA27" s="315"/>
      <c r="AB27" s="316"/>
      <c r="AC27" s="316"/>
      <c r="AD27" s="316"/>
      <c r="AE27" s="292"/>
      <c r="AF27" s="292"/>
      <c r="AG27" s="293"/>
      <c r="AH27" s="315"/>
      <c r="AI27" s="316"/>
      <c r="AJ27" s="316"/>
      <c r="AK27" s="316"/>
      <c r="AL27" s="314" t="str">
        <f>IF(ISBLANK(AE27),"",AE27)</f>
        <v/>
      </c>
      <c r="AM27" s="314"/>
      <c r="AN27" s="355"/>
      <c r="AO27" s="372"/>
      <c r="AP27" s="372"/>
      <c r="AQ27" s="372"/>
      <c r="AR27" s="372"/>
      <c r="AS27" s="372"/>
      <c r="AT27" s="372"/>
      <c r="AU27" s="372"/>
      <c r="AV27" s="372"/>
      <c r="AW27" s="372"/>
      <c r="AX27" s="372"/>
      <c r="AY27" s="372"/>
      <c r="AZ27" s="372"/>
      <c r="BA27" s="372"/>
      <c r="BB27" s="372"/>
      <c r="BC27" s="372"/>
      <c r="BD27" s="372"/>
      <c r="BE27" s="372"/>
      <c r="BF27" s="372"/>
      <c r="BG27" s="372"/>
      <c r="BH27" s="372"/>
      <c r="BI27" s="372"/>
      <c r="BJ27" s="372"/>
      <c r="BK27" s="372"/>
      <c r="BL27" s="372"/>
      <c r="BM27" s="372"/>
      <c r="BN27" s="372"/>
      <c r="BO27" s="372"/>
      <c r="BP27" s="372"/>
      <c r="BQ27" s="372"/>
    </row>
    <row r="28" spans="2:81" ht="17.25" customHeight="1" collapsed="1" x14ac:dyDescent="0.4">
      <c r="C28" s="1" t="s">
        <v>386</v>
      </c>
    </row>
    <row r="29" spans="2:81" ht="17.25" customHeight="1" x14ac:dyDescent="0.4">
      <c r="C29" s="224" t="s">
        <v>819</v>
      </c>
    </row>
    <row r="30" spans="2:81" ht="16.5" customHeight="1" x14ac:dyDescent="0.4">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BR30" s="24"/>
      <c r="BS30" s="24"/>
      <c r="BT30" s="24"/>
      <c r="BU30" s="24"/>
      <c r="BV30" s="24"/>
      <c r="BW30" s="24"/>
      <c r="BX30" s="24"/>
      <c r="BY30" s="24"/>
      <c r="BZ30" s="24"/>
      <c r="CA30" s="24"/>
      <c r="CB30" s="24"/>
      <c r="CC30" s="24"/>
    </row>
    <row r="31" spans="2:81" ht="22.5" customHeight="1" x14ac:dyDescent="0.4">
      <c r="B31" s="6" t="s">
        <v>375</v>
      </c>
      <c r="P31" s="3"/>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M31" s="2"/>
      <c r="BN31" s="2"/>
      <c r="BO31" s="2"/>
      <c r="BP31" s="2"/>
      <c r="BQ31" s="2"/>
      <c r="BR31" s="52"/>
      <c r="BS31" s="24"/>
      <c r="BT31" s="24"/>
      <c r="BU31" s="24"/>
      <c r="BV31" s="24"/>
      <c r="BW31" s="24"/>
      <c r="BX31" s="24"/>
      <c r="BY31" s="24"/>
      <c r="BZ31" s="24"/>
      <c r="CA31" s="24"/>
      <c r="CB31" s="24"/>
      <c r="CC31" s="24"/>
    </row>
    <row r="32" spans="2:81" ht="17.25" customHeight="1" x14ac:dyDescent="0.4">
      <c r="C32" s="334" t="s">
        <v>304</v>
      </c>
      <c r="D32" s="335"/>
      <c r="E32" s="335"/>
      <c r="F32" s="335"/>
      <c r="G32" s="335"/>
      <c r="H32" s="335"/>
      <c r="I32" s="335"/>
      <c r="J32" s="336"/>
      <c r="K32" s="280" t="s">
        <v>297</v>
      </c>
      <c r="L32" s="281"/>
      <c r="M32" s="281"/>
      <c r="N32" s="281"/>
      <c r="O32" s="281"/>
      <c r="P32" s="281"/>
      <c r="Q32" s="281"/>
      <c r="R32" s="281"/>
      <c r="S32" s="281"/>
      <c r="T32" s="281"/>
      <c r="U32" s="281"/>
      <c r="V32" s="281"/>
      <c r="W32" s="281"/>
      <c r="X32" s="281"/>
      <c r="Y32" s="281"/>
      <c r="Z32" s="282"/>
      <c r="AA32" s="286" t="s">
        <v>300</v>
      </c>
      <c r="AB32" s="286"/>
      <c r="AC32" s="286"/>
      <c r="AD32" s="286"/>
      <c r="AE32" s="286"/>
      <c r="AF32" s="286"/>
      <c r="AG32" s="286"/>
      <c r="AH32" s="286"/>
      <c r="AI32" s="286" t="s">
        <v>307</v>
      </c>
      <c r="AJ32" s="286"/>
      <c r="AK32" s="286"/>
      <c r="AL32" s="286"/>
      <c r="AM32" s="286"/>
      <c r="AN32" s="286"/>
      <c r="AO32" s="286"/>
      <c r="BP32" s="52"/>
      <c r="BQ32" s="24"/>
      <c r="BR32" s="24"/>
      <c r="BS32" s="24"/>
      <c r="BT32" s="24"/>
      <c r="BU32" s="24"/>
      <c r="BV32" s="24"/>
      <c r="BW32" s="24"/>
      <c r="BX32" s="24"/>
      <c r="BY32" s="24"/>
      <c r="BZ32" s="24"/>
      <c r="CA32" s="24"/>
      <c r="CB32" s="24"/>
      <c r="CC32" s="24"/>
    </row>
    <row r="33" spans="3:81" ht="17.25" customHeight="1" x14ac:dyDescent="0.4">
      <c r="C33" s="337"/>
      <c r="D33" s="338"/>
      <c r="E33" s="338"/>
      <c r="F33" s="338"/>
      <c r="G33" s="338"/>
      <c r="H33" s="338"/>
      <c r="I33" s="338"/>
      <c r="J33" s="339"/>
      <c r="K33" s="280" t="str">
        <f>AA25</f>
        <v>現状値（令和　年度）</v>
      </c>
      <c r="L33" s="281"/>
      <c r="M33" s="281"/>
      <c r="N33" s="281"/>
      <c r="O33" s="281"/>
      <c r="P33" s="281"/>
      <c r="Q33" s="281"/>
      <c r="R33" s="282"/>
      <c r="S33" s="280" t="str">
        <f>AH25</f>
        <v>目標値（令和　年度）</v>
      </c>
      <c r="T33" s="281"/>
      <c r="U33" s="281"/>
      <c r="V33" s="281"/>
      <c r="W33" s="281"/>
      <c r="X33" s="281"/>
      <c r="Y33" s="281"/>
      <c r="Z33" s="282"/>
      <c r="AA33" s="286"/>
      <c r="AB33" s="286"/>
      <c r="AC33" s="286"/>
      <c r="AD33" s="286"/>
      <c r="AE33" s="286"/>
      <c r="AF33" s="286"/>
      <c r="AG33" s="286"/>
      <c r="AH33" s="286"/>
      <c r="AI33" s="286"/>
      <c r="AJ33" s="286"/>
      <c r="AK33" s="286"/>
      <c r="AL33" s="286"/>
      <c r="AM33" s="286"/>
      <c r="AN33" s="286"/>
      <c r="AO33" s="286"/>
      <c r="AQ33" s="65"/>
      <c r="AR33" s="63"/>
      <c r="BR33" s="24"/>
      <c r="BS33" s="425" t="s">
        <v>407</v>
      </c>
      <c r="BT33" s="426"/>
      <c r="BU33" s="424" t="s">
        <v>408</v>
      </c>
      <c r="BV33" s="424"/>
      <c r="BW33" s="424"/>
      <c r="BX33" s="424" t="s">
        <v>409</v>
      </c>
      <c r="BY33" s="424"/>
      <c r="BZ33" s="424"/>
      <c r="CA33" s="424"/>
      <c r="CB33" s="424"/>
      <c r="CC33" s="24"/>
    </row>
    <row r="34" spans="3:81" ht="15.75" customHeight="1" x14ac:dyDescent="0.4">
      <c r="C34" s="383"/>
      <c r="D34" s="384"/>
      <c r="E34" s="384"/>
      <c r="F34" s="384"/>
      <c r="G34" s="384"/>
      <c r="H34" s="384"/>
      <c r="I34" s="384"/>
      <c r="J34" s="385"/>
      <c r="K34" s="428"/>
      <c r="L34" s="429"/>
      <c r="M34" s="429"/>
      <c r="N34" s="429"/>
      <c r="O34" s="429"/>
      <c r="P34" s="429"/>
      <c r="Q34" s="432" t="s">
        <v>175</v>
      </c>
      <c r="R34" s="409"/>
      <c r="S34" s="428"/>
      <c r="T34" s="429"/>
      <c r="U34" s="429"/>
      <c r="V34" s="429"/>
      <c r="W34" s="429"/>
      <c r="X34" s="429"/>
      <c r="Y34" s="432" t="s">
        <v>175</v>
      </c>
      <c r="Z34" s="409"/>
      <c r="AA34" s="274"/>
      <c r="AB34" s="275"/>
      <c r="AC34" s="275"/>
      <c r="AD34" s="275"/>
      <c r="AE34" s="275"/>
      <c r="AF34" s="275"/>
      <c r="AG34" s="275"/>
      <c r="AH34" s="276"/>
      <c r="AI34" s="383"/>
      <c r="AJ34" s="384"/>
      <c r="AK34" s="384"/>
      <c r="AL34" s="384"/>
      <c r="AM34" s="384"/>
      <c r="AN34" s="384"/>
      <c r="AO34" s="385"/>
      <c r="AR34" s="65"/>
      <c r="AS34" s="63"/>
      <c r="BR34" s="24"/>
      <c r="BS34" s="283" t="str">
        <f>IF((BU34&gt;BX34),"○","×")</f>
        <v>×</v>
      </c>
      <c r="BT34" s="284"/>
      <c r="BU34" s="427"/>
      <c r="BV34" s="427"/>
      <c r="BW34" s="427"/>
      <c r="BX34" s="427"/>
      <c r="BY34" s="427"/>
      <c r="BZ34" s="427"/>
      <c r="CA34" s="427"/>
      <c r="CB34" s="427"/>
      <c r="CC34" s="24"/>
    </row>
    <row r="35" spans="3:81" ht="15.75" customHeight="1" x14ac:dyDescent="0.4">
      <c r="C35" s="386"/>
      <c r="D35" s="387"/>
      <c r="E35" s="387"/>
      <c r="F35" s="387"/>
      <c r="G35" s="387"/>
      <c r="H35" s="387"/>
      <c r="I35" s="387"/>
      <c r="J35" s="388"/>
      <c r="K35" s="430"/>
      <c r="L35" s="431"/>
      <c r="M35" s="431"/>
      <c r="N35" s="431"/>
      <c r="O35" s="431"/>
      <c r="P35" s="431"/>
      <c r="Q35" s="349"/>
      <c r="R35" s="350"/>
      <c r="S35" s="430"/>
      <c r="T35" s="431"/>
      <c r="U35" s="431"/>
      <c r="V35" s="431"/>
      <c r="W35" s="431"/>
      <c r="X35" s="431"/>
      <c r="Y35" s="349"/>
      <c r="Z35" s="350"/>
      <c r="AA35" s="277"/>
      <c r="AB35" s="278"/>
      <c r="AC35" s="278"/>
      <c r="AD35" s="278"/>
      <c r="AE35" s="278"/>
      <c r="AF35" s="278"/>
      <c r="AG35" s="278"/>
      <c r="AH35" s="279"/>
      <c r="AI35" s="386"/>
      <c r="AJ35" s="387"/>
      <c r="AK35" s="387"/>
      <c r="AL35" s="387"/>
      <c r="AM35" s="387"/>
      <c r="AN35" s="387"/>
      <c r="AO35" s="388"/>
      <c r="AR35" s="66"/>
      <c r="AS35" s="67"/>
      <c r="BP35" s="24"/>
      <c r="BQ35" s="57"/>
      <c r="BR35" s="57"/>
      <c r="BS35" s="58"/>
      <c r="BT35" s="58"/>
      <c r="BU35" s="58"/>
      <c r="BV35" s="58"/>
      <c r="BW35" s="58"/>
      <c r="BX35" s="58"/>
      <c r="BY35" s="58"/>
      <c r="BZ35" s="58"/>
      <c r="CA35" s="24"/>
      <c r="CB35" s="24"/>
      <c r="CC35" s="24"/>
    </row>
    <row r="36" spans="3:81" ht="15" customHeight="1" x14ac:dyDescent="0.4">
      <c r="C36" s="75" t="s">
        <v>418</v>
      </c>
      <c r="D36" s="76" t="s">
        <v>419</v>
      </c>
      <c r="E36" s="73"/>
      <c r="F36" s="73"/>
      <c r="G36" s="73"/>
      <c r="H36" s="73"/>
      <c r="I36" s="73"/>
      <c r="J36" s="56"/>
      <c r="K36" s="59"/>
      <c r="L36" s="59"/>
      <c r="M36" s="59"/>
      <c r="N36" s="59"/>
      <c r="O36" s="59"/>
      <c r="P36" s="59"/>
      <c r="Q36" s="56"/>
      <c r="R36" s="56"/>
      <c r="S36" s="59"/>
      <c r="T36" s="59"/>
      <c r="U36" s="59"/>
      <c r="V36" s="59"/>
      <c r="W36" s="59"/>
      <c r="X36" s="59"/>
      <c r="Y36" s="56"/>
      <c r="Z36" s="56"/>
      <c r="AA36" s="56"/>
      <c r="AB36" s="56"/>
      <c r="AC36" s="56"/>
      <c r="AD36" s="56"/>
      <c r="AE36" s="56"/>
      <c r="AF36" s="56"/>
      <c r="AG36" s="56"/>
      <c r="AH36" s="56"/>
      <c r="AI36" s="56"/>
      <c r="AJ36" s="56"/>
      <c r="AK36" s="56"/>
      <c r="AL36" s="56"/>
      <c r="AM36" s="56"/>
      <c r="AN36" s="56"/>
      <c r="AO36" s="56"/>
      <c r="AP36" s="24"/>
      <c r="AQ36" s="66"/>
      <c r="AR36" s="67"/>
      <c r="BP36" s="24"/>
      <c r="BQ36" s="57"/>
      <c r="BR36" s="57"/>
      <c r="BS36" s="58"/>
      <c r="BT36" s="58"/>
      <c r="BU36" s="58"/>
      <c r="BV36" s="58"/>
      <c r="BW36" s="58"/>
      <c r="BX36" s="58"/>
      <c r="BY36" s="58"/>
      <c r="BZ36" s="58"/>
      <c r="CA36" s="24"/>
      <c r="CB36" s="24"/>
      <c r="CC36" s="24"/>
    </row>
    <row r="37" spans="3:81" ht="15" customHeight="1" x14ac:dyDescent="0.4">
      <c r="C37" s="77" t="s">
        <v>418</v>
      </c>
      <c r="D37" s="78" t="s">
        <v>420</v>
      </c>
      <c r="E37" s="74"/>
      <c r="F37" s="74"/>
      <c r="G37" s="74"/>
      <c r="H37" s="74"/>
      <c r="I37" s="74"/>
      <c r="J37" s="24"/>
      <c r="K37" s="24"/>
      <c r="L37" s="24"/>
      <c r="M37" s="24"/>
      <c r="N37" s="24"/>
      <c r="O37" s="24"/>
      <c r="P37" s="24"/>
      <c r="Q37" s="24"/>
      <c r="R37" s="24"/>
      <c r="S37" s="24"/>
      <c r="T37" s="24"/>
      <c r="U37" s="24"/>
      <c r="V37" s="24"/>
      <c r="W37" s="24"/>
      <c r="X37" s="24"/>
      <c r="Y37" s="24"/>
      <c r="Z37" s="24"/>
      <c r="AA37" s="24"/>
      <c r="AB37" s="68"/>
      <c r="AC37" s="62"/>
      <c r="AD37" s="56"/>
      <c r="AE37" s="56"/>
      <c r="AF37" s="56"/>
      <c r="AG37" s="56"/>
      <c r="AH37" s="56"/>
      <c r="AI37" s="56"/>
      <c r="AJ37" s="56"/>
      <c r="AK37" s="61"/>
      <c r="AL37" s="62"/>
      <c r="AM37" s="56"/>
      <c r="AN37" s="56"/>
      <c r="AO37" s="56"/>
      <c r="AP37" s="56"/>
      <c r="AQ37" s="21"/>
      <c r="AR37" s="21"/>
      <c r="AS37" s="21"/>
      <c r="AT37" s="21"/>
      <c r="AU37" s="21"/>
      <c r="AV37" s="21"/>
      <c r="AW37" s="21"/>
      <c r="AX37" s="21"/>
      <c r="AY37" s="21"/>
      <c r="AZ37" s="21"/>
      <c r="BA37" s="21"/>
      <c r="BB37" s="21"/>
      <c r="BC37" s="21"/>
      <c r="BD37" s="21"/>
      <c r="BM37" s="69"/>
      <c r="BN37" s="21"/>
      <c r="BO37" s="21"/>
      <c r="BP37" s="21"/>
      <c r="BQ37" s="21"/>
      <c r="BR37" s="24"/>
      <c r="BS37" s="24"/>
      <c r="BT37" s="24"/>
      <c r="BU37" s="24"/>
      <c r="BV37" s="24"/>
      <c r="BW37" s="24"/>
      <c r="BX37" s="24"/>
      <c r="BY37" s="24"/>
      <c r="BZ37" s="24"/>
      <c r="CA37" s="24"/>
      <c r="CB37" s="24"/>
      <c r="CC37" s="24"/>
    </row>
    <row r="38" spans="3:81" ht="18" customHeight="1" x14ac:dyDescent="0.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61"/>
      <c r="AC38" s="62"/>
      <c r="AD38" s="56"/>
      <c r="AE38" s="56"/>
      <c r="AF38" s="56"/>
      <c r="AG38" s="56"/>
      <c r="AH38" s="56"/>
      <c r="AI38" s="56"/>
      <c r="AJ38" s="56"/>
      <c r="AK38" s="56"/>
      <c r="AL38" s="60"/>
      <c r="AM38" s="56"/>
      <c r="AN38" s="56"/>
      <c r="AO38" s="56"/>
      <c r="AP38" s="56"/>
      <c r="AQ38" s="55"/>
      <c r="AR38" s="55"/>
      <c r="AS38" s="55"/>
      <c r="AT38" s="55"/>
      <c r="AU38" s="55"/>
      <c r="AV38" s="55"/>
      <c r="AW38" s="55"/>
      <c r="AX38" s="55"/>
      <c r="AY38" s="55"/>
      <c r="AZ38" s="55"/>
      <c r="BA38" s="55"/>
      <c r="BB38" s="55"/>
      <c r="BC38" s="55"/>
      <c r="BD38" s="55"/>
      <c r="BM38" s="69"/>
      <c r="BN38" s="55"/>
      <c r="BO38" s="55"/>
      <c r="BP38" s="55"/>
      <c r="BQ38" s="55"/>
      <c r="BR38" s="24"/>
      <c r="BS38" s="24"/>
      <c r="BT38" s="24"/>
      <c r="BU38" s="24"/>
      <c r="BV38" s="24"/>
      <c r="BW38" s="24"/>
      <c r="BX38" s="24"/>
      <c r="BY38" s="24"/>
      <c r="BZ38" s="24"/>
      <c r="CA38" s="24"/>
      <c r="CB38" s="24"/>
      <c r="CC38" s="24"/>
    </row>
    <row r="39" spans="3:81" ht="18" customHeight="1" x14ac:dyDescent="0.4">
      <c r="C39" s="334" t="s">
        <v>2</v>
      </c>
      <c r="D39" s="335"/>
      <c r="E39" s="335"/>
      <c r="F39" s="335"/>
      <c r="G39" s="335"/>
      <c r="H39" s="335"/>
      <c r="I39" s="336"/>
      <c r="J39" s="334" t="s">
        <v>9</v>
      </c>
      <c r="K39" s="335"/>
      <c r="L39" s="335"/>
      <c r="M39" s="336"/>
      <c r="N39" s="344" t="s">
        <v>11</v>
      </c>
      <c r="O39" s="345"/>
      <c r="P39" s="334" t="s">
        <v>7</v>
      </c>
      <c r="Q39" s="335"/>
      <c r="R39" s="335"/>
      <c r="S39" s="336"/>
      <c r="T39" s="320" t="s">
        <v>431</v>
      </c>
      <c r="U39" s="320"/>
      <c r="V39" s="320"/>
      <c r="W39" s="320"/>
      <c r="X39" s="320"/>
      <c r="Y39" s="320"/>
      <c r="Z39" s="320"/>
      <c r="AA39" s="320"/>
      <c r="AB39" s="320"/>
      <c r="AC39" s="320"/>
      <c r="AD39" s="320"/>
      <c r="AE39" s="320"/>
      <c r="AF39" s="328" t="s">
        <v>3</v>
      </c>
      <c r="AG39" s="329"/>
      <c r="AH39" s="329"/>
      <c r="AI39" s="330"/>
      <c r="AJ39" s="340" t="s">
        <v>184</v>
      </c>
      <c r="AK39" s="340"/>
      <c r="AL39" s="340"/>
      <c r="AM39" s="340"/>
      <c r="AN39" s="340"/>
      <c r="AO39" s="340"/>
      <c r="AP39" s="340"/>
      <c r="AQ39" s="340"/>
      <c r="AR39" s="334" t="s">
        <v>6</v>
      </c>
      <c r="AS39" s="335"/>
      <c r="AT39" s="335"/>
      <c r="AU39" s="336"/>
      <c r="AV39" s="334" t="s">
        <v>10</v>
      </c>
      <c r="AW39" s="335"/>
      <c r="AX39" s="336"/>
      <c r="AY39" s="410" t="s">
        <v>809</v>
      </c>
      <c r="AZ39" s="411"/>
      <c r="BA39" s="411"/>
      <c r="BB39" s="412"/>
      <c r="BC39" s="416" t="s">
        <v>434</v>
      </c>
      <c r="BD39" s="422"/>
      <c r="BE39" s="422"/>
      <c r="BF39" s="417"/>
      <c r="BG39" s="416" t="s">
        <v>421</v>
      </c>
      <c r="BH39" s="417"/>
      <c r="BI39" s="307" t="s">
        <v>151</v>
      </c>
      <c r="BJ39" s="308"/>
      <c r="BK39" s="308"/>
      <c r="BL39" s="309"/>
      <c r="BR39" s="24"/>
      <c r="BS39" s="24"/>
      <c r="BT39" s="24"/>
      <c r="BU39" s="24"/>
      <c r="BV39" s="24"/>
      <c r="BW39" s="24"/>
      <c r="BX39" s="24"/>
      <c r="BY39" s="24"/>
      <c r="BZ39" s="24"/>
      <c r="CA39" s="24"/>
      <c r="CB39" s="24"/>
      <c r="CC39" s="24"/>
    </row>
    <row r="40" spans="3:81" ht="18" customHeight="1" x14ac:dyDescent="0.4">
      <c r="C40" s="337"/>
      <c r="D40" s="338"/>
      <c r="E40" s="338"/>
      <c r="F40" s="338"/>
      <c r="G40" s="338"/>
      <c r="H40" s="338"/>
      <c r="I40" s="339"/>
      <c r="J40" s="337"/>
      <c r="K40" s="338"/>
      <c r="L40" s="338"/>
      <c r="M40" s="339"/>
      <c r="N40" s="346"/>
      <c r="O40" s="347"/>
      <c r="P40" s="337"/>
      <c r="Q40" s="338"/>
      <c r="R40" s="338"/>
      <c r="S40" s="339"/>
      <c r="T40" s="324" t="s">
        <v>403</v>
      </c>
      <c r="U40" s="324"/>
      <c r="V40" s="324"/>
      <c r="W40" s="325"/>
      <c r="X40" s="409" t="s">
        <v>183</v>
      </c>
      <c r="Y40" s="324"/>
      <c r="Z40" s="324"/>
      <c r="AA40" s="324"/>
      <c r="AB40" s="326" t="s">
        <v>185</v>
      </c>
      <c r="AC40" s="326"/>
      <c r="AD40" s="326"/>
      <c r="AE40" s="326"/>
      <c r="AF40" s="331"/>
      <c r="AG40" s="332"/>
      <c r="AH40" s="332"/>
      <c r="AI40" s="333"/>
      <c r="AJ40" s="280" t="s">
        <v>4</v>
      </c>
      <c r="AK40" s="281"/>
      <c r="AL40" s="281"/>
      <c r="AM40" s="282"/>
      <c r="AN40" s="280" t="s">
        <v>5</v>
      </c>
      <c r="AO40" s="281"/>
      <c r="AP40" s="281"/>
      <c r="AQ40" s="282"/>
      <c r="AR40" s="337"/>
      <c r="AS40" s="338"/>
      <c r="AT40" s="338"/>
      <c r="AU40" s="339"/>
      <c r="AV40" s="337"/>
      <c r="AW40" s="338"/>
      <c r="AX40" s="339"/>
      <c r="AY40" s="413"/>
      <c r="AZ40" s="414"/>
      <c r="BA40" s="414"/>
      <c r="BB40" s="415"/>
      <c r="BC40" s="418"/>
      <c r="BD40" s="423"/>
      <c r="BE40" s="423"/>
      <c r="BF40" s="419"/>
      <c r="BG40" s="418"/>
      <c r="BH40" s="419"/>
      <c r="BI40" s="310"/>
      <c r="BJ40" s="311"/>
      <c r="BK40" s="311"/>
      <c r="BL40" s="312"/>
      <c r="BR40" s="24"/>
      <c r="BS40" s="46" t="s">
        <v>385</v>
      </c>
      <c r="BT40" s="24"/>
      <c r="BU40" s="24"/>
      <c r="BV40" s="24"/>
      <c r="BW40" s="24"/>
      <c r="BX40" s="24"/>
      <c r="BY40" s="24"/>
      <c r="BZ40" s="24"/>
      <c r="CA40" s="24"/>
      <c r="CB40" s="24"/>
      <c r="CC40" s="24"/>
    </row>
    <row r="41" spans="3:81" ht="18" customHeight="1" x14ac:dyDescent="0.4">
      <c r="C41" s="372"/>
      <c r="D41" s="372"/>
      <c r="E41" s="372"/>
      <c r="F41" s="372"/>
      <c r="G41" s="372"/>
      <c r="H41" s="372"/>
      <c r="I41" s="372"/>
      <c r="J41" s="315"/>
      <c r="K41" s="316"/>
      <c r="L41" s="316"/>
      <c r="M41" s="70"/>
      <c r="N41" s="351"/>
      <c r="O41" s="351"/>
      <c r="P41" s="352"/>
      <c r="Q41" s="353"/>
      <c r="R41" s="353"/>
      <c r="S41" s="353"/>
      <c r="T41" s="321"/>
      <c r="U41" s="321"/>
      <c r="V41" s="321"/>
      <c r="W41" s="327"/>
      <c r="X41" s="322"/>
      <c r="Y41" s="321"/>
      <c r="Z41" s="321"/>
      <c r="AA41" s="321"/>
      <c r="AB41" s="323">
        <f t="shared" ref="AB41:AB46" si="0">T41+X41</f>
        <v>0</v>
      </c>
      <c r="AC41" s="323"/>
      <c r="AD41" s="323"/>
      <c r="AE41" s="323"/>
      <c r="AF41" s="359"/>
      <c r="AG41" s="360"/>
      <c r="AH41" s="360"/>
      <c r="AI41" s="322"/>
      <c r="AJ41" s="321"/>
      <c r="AK41" s="321"/>
      <c r="AL41" s="321"/>
      <c r="AM41" s="321"/>
      <c r="AN41" s="321"/>
      <c r="AO41" s="321"/>
      <c r="AP41" s="321"/>
      <c r="AQ41" s="321"/>
      <c r="AR41" s="341">
        <f t="shared" ref="AR41:AR46" si="1">AB41-AJ41-AN41</f>
        <v>0</v>
      </c>
      <c r="AS41" s="342"/>
      <c r="AT41" s="342"/>
      <c r="AU41" s="343"/>
      <c r="AV41" s="291"/>
      <c r="AW41" s="292"/>
      <c r="AX41" s="293"/>
      <c r="AY41" s="319"/>
      <c r="AZ41" s="289"/>
      <c r="BA41" s="289"/>
      <c r="BB41" s="290"/>
      <c r="BC41" s="319"/>
      <c r="BD41" s="289"/>
      <c r="BE41" s="289"/>
      <c r="BF41" s="290"/>
      <c r="BG41" s="420"/>
      <c r="BH41" s="421"/>
      <c r="BI41" s="319"/>
      <c r="BJ41" s="289"/>
      <c r="BK41" s="289"/>
      <c r="BL41" s="290"/>
      <c r="BR41" s="24"/>
      <c r="BS41" s="46">
        <f>IF(P41=リスト!$H$2,リスト!$I$2,IF(P41=リスト!$H$3,リスト!$I$3,リスト!$I$4))</f>
        <v>0.8666666666666667</v>
      </c>
      <c r="BT41" s="47">
        <f t="shared" ref="BT41:BT46" si="2">P41*AF41-AJ41</f>
        <v>0</v>
      </c>
      <c r="BU41" s="47">
        <f t="shared" ref="BU41:BU46" si="3">(AJ41+AN41)*BS41-AJ41</f>
        <v>0</v>
      </c>
      <c r="BV41" s="24"/>
      <c r="BW41" s="48"/>
      <c r="BX41" s="24"/>
      <c r="BY41" s="48"/>
      <c r="BZ41" s="24"/>
      <c r="CA41" s="24"/>
      <c r="CB41" s="24"/>
      <c r="CC41" s="24"/>
    </row>
    <row r="42" spans="3:81" ht="18" customHeight="1" x14ac:dyDescent="0.4">
      <c r="C42" s="372"/>
      <c r="D42" s="372"/>
      <c r="E42" s="372"/>
      <c r="F42" s="372"/>
      <c r="G42" s="372"/>
      <c r="H42" s="372"/>
      <c r="I42" s="372"/>
      <c r="J42" s="315"/>
      <c r="K42" s="316"/>
      <c r="L42" s="316"/>
      <c r="M42" s="70"/>
      <c r="N42" s="351"/>
      <c r="O42" s="351"/>
      <c r="P42" s="352"/>
      <c r="Q42" s="353"/>
      <c r="R42" s="353"/>
      <c r="S42" s="353"/>
      <c r="T42" s="321"/>
      <c r="U42" s="321"/>
      <c r="V42" s="321"/>
      <c r="W42" s="327"/>
      <c r="X42" s="322"/>
      <c r="Y42" s="321"/>
      <c r="Z42" s="321"/>
      <c r="AA42" s="321"/>
      <c r="AB42" s="323">
        <f t="shared" si="0"/>
        <v>0</v>
      </c>
      <c r="AC42" s="323"/>
      <c r="AD42" s="323"/>
      <c r="AE42" s="323"/>
      <c r="AF42" s="359"/>
      <c r="AG42" s="360"/>
      <c r="AH42" s="360"/>
      <c r="AI42" s="360"/>
      <c r="AJ42" s="321"/>
      <c r="AK42" s="321"/>
      <c r="AL42" s="321"/>
      <c r="AM42" s="321"/>
      <c r="AN42" s="321"/>
      <c r="AO42" s="321"/>
      <c r="AP42" s="321"/>
      <c r="AQ42" s="321"/>
      <c r="AR42" s="341">
        <f t="shared" si="1"/>
        <v>0</v>
      </c>
      <c r="AS42" s="342"/>
      <c r="AT42" s="342"/>
      <c r="AU42" s="343"/>
      <c r="AV42" s="291"/>
      <c r="AW42" s="292"/>
      <c r="AX42" s="293"/>
      <c r="AY42" s="319"/>
      <c r="AZ42" s="289"/>
      <c r="BA42" s="289"/>
      <c r="BB42" s="290"/>
      <c r="BC42" s="319"/>
      <c r="BD42" s="289"/>
      <c r="BE42" s="289"/>
      <c r="BF42" s="290"/>
      <c r="BG42" s="420"/>
      <c r="BH42" s="421"/>
      <c r="BI42" s="319"/>
      <c r="BJ42" s="289"/>
      <c r="BK42" s="289"/>
      <c r="BL42" s="290"/>
      <c r="BR42" s="24"/>
      <c r="BS42" s="46">
        <f>IF(P42=リスト!$H$2,リスト!$I$2,IF(P42=リスト!$H$3,リスト!$I$3,リスト!$I$4))</f>
        <v>0.8666666666666667</v>
      </c>
      <c r="BT42" s="47">
        <f t="shared" si="2"/>
        <v>0</v>
      </c>
      <c r="BU42" s="47">
        <f t="shared" si="3"/>
        <v>0</v>
      </c>
      <c r="BV42" s="24"/>
      <c r="BW42" s="48"/>
      <c r="BX42" s="24"/>
      <c r="BY42" s="48"/>
      <c r="BZ42" s="24"/>
      <c r="CA42" s="24"/>
      <c r="CB42" s="24"/>
      <c r="CC42" s="24"/>
    </row>
    <row r="43" spans="3:81" ht="18" customHeight="1" x14ac:dyDescent="0.4">
      <c r="C43" s="372"/>
      <c r="D43" s="372"/>
      <c r="E43" s="372"/>
      <c r="F43" s="372"/>
      <c r="G43" s="372"/>
      <c r="H43" s="372"/>
      <c r="I43" s="372"/>
      <c r="J43" s="315"/>
      <c r="K43" s="316"/>
      <c r="L43" s="316"/>
      <c r="M43" s="70"/>
      <c r="N43" s="351"/>
      <c r="O43" s="351"/>
      <c r="P43" s="352"/>
      <c r="Q43" s="353"/>
      <c r="R43" s="353"/>
      <c r="S43" s="353"/>
      <c r="T43" s="321"/>
      <c r="U43" s="321"/>
      <c r="V43" s="321"/>
      <c r="W43" s="327"/>
      <c r="X43" s="322"/>
      <c r="Y43" s="321"/>
      <c r="Z43" s="321"/>
      <c r="AA43" s="321"/>
      <c r="AB43" s="323">
        <f t="shared" si="0"/>
        <v>0</v>
      </c>
      <c r="AC43" s="323"/>
      <c r="AD43" s="323"/>
      <c r="AE43" s="323"/>
      <c r="AF43" s="359"/>
      <c r="AG43" s="360"/>
      <c r="AH43" s="360"/>
      <c r="AI43" s="360"/>
      <c r="AJ43" s="321"/>
      <c r="AK43" s="321"/>
      <c r="AL43" s="321"/>
      <c r="AM43" s="321"/>
      <c r="AN43" s="321"/>
      <c r="AO43" s="321"/>
      <c r="AP43" s="321"/>
      <c r="AQ43" s="321"/>
      <c r="AR43" s="341">
        <f t="shared" si="1"/>
        <v>0</v>
      </c>
      <c r="AS43" s="342"/>
      <c r="AT43" s="342"/>
      <c r="AU43" s="343"/>
      <c r="AV43" s="291"/>
      <c r="AW43" s="292"/>
      <c r="AX43" s="293"/>
      <c r="AY43" s="319"/>
      <c r="AZ43" s="289"/>
      <c r="BA43" s="289"/>
      <c r="BB43" s="290"/>
      <c r="BC43" s="319"/>
      <c r="BD43" s="289"/>
      <c r="BE43" s="289"/>
      <c r="BF43" s="290"/>
      <c r="BG43" s="420"/>
      <c r="BH43" s="421"/>
      <c r="BI43" s="319"/>
      <c r="BJ43" s="289"/>
      <c r="BK43" s="289"/>
      <c r="BL43" s="290"/>
      <c r="BR43" s="24"/>
      <c r="BS43" s="46">
        <f>IF(P43=リスト!$H$2,リスト!$I$2,IF(P43=リスト!$H$3,リスト!$I$3,リスト!$I$4))</f>
        <v>0.8666666666666667</v>
      </c>
      <c r="BT43" s="47">
        <f t="shared" si="2"/>
        <v>0</v>
      </c>
      <c r="BU43" s="47">
        <f t="shared" si="3"/>
        <v>0</v>
      </c>
      <c r="BV43" s="24"/>
      <c r="BW43" s="48"/>
      <c r="BX43" s="24"/>
      <c r="BY43" s="48"/>
      <c r="BZ43" s="24"/>
      <c r="CA43" s="24"/>
      <c r="CB43" s="24"/>
      <c r="CC43" s="24"/>
    </row>
    <row r="44" spans="3:81" ht="18" customHeight="1" x14ac:dyDescent="0.4">
      <c r="C44" s="372"/>
      <c r="D44" s="372"/>
      <c r="E44" s="372"/>
      <c r="F44" s="372"/>
      <c r="G44" s="372"/>
      <c r="H44" s="372"/>
      <c r="I44" s="372"/>
      <c r="J44" s="315"/>
      <c r="K44" s="316"/>
      <c r="L44" s="316"/>
      <c r="M44" s="70"/>
      <c r="N44" s="351"/>
      <c r="O44" s="351"/>
      <c r="P44" s="352"/>
      <c r="Q44" s="353"/>
      <c r="R44" s="353"/>
      <c r="S44" s="353"/>
      <c r="T44" s="321"/>
      <c r="U44" s="321"/>
      <c r="V44" s="321"/>
      <c r="W44" s="327"/>
      <c r="X44" s="322"/>
      <c r="Y44" s="321"/>
      <c r="Z44" s="321"/>
      <c r="AA44" s="321"/>
      <c r="AB44" s="323">
        <f t="shared" si="0"/>
        <v>0</v>
      </c>
      <c r="AC44" s="323"/>
      <c r="AD44" s="323"/>
      <c r="AE44" s="323"/>
      <c r="AF44" s="359"/>
      <c r="AG44" s="360"/>
      <c r="AH44" s="360"/>
      <c r="AI44" s="360"/>
      <c r="AJ44" s="321"/>
      <c r="AK44" s="321"/>
      <c r="AL44" s="321"/>
      <c r="AM44" s="321"/>
      <c r="AN44" s="321"/>
      <c r="AO44" s="321"/>
      <c r="AP44" s="321"/>
      <c r="AQ44" s="321"/>
      <c r="AR44" s="341">
        <f t="shared" si="1"/>
        <v>0</v>
      </c>
      <c r="AS44" s="342"/>
      <c r="AT44" s="342"/>
      <c r="AU44" s="343"/>
      <c r="AV44" s="291"/>
      <c r="AW44" s="292"/>
      <c r="AX44" s="293"/>
      <c r="AY44" s="319"/>
      <c r="AZ44" s="289"/>
      <c r="BA44" s="289"/>
      <c r="BB44" s="290"/>
      <c r="BC44" s="319"/>
      <c r="BD44" s="289"/>
      <c r="BE44" s="289"/>
      <c r="BF44" s="290"/>
      <c r="BG44" s="420"/>
      <c r="BH44" s="421"/>
      <c r="BI44" s="319"/>
      <c r="BJ44" s="289"/>
      <c r="BK44" s="289"/>
      <c r="BL44" s="290"/>
      <c r="BR44" s="24"/>
      <c r="BS44" s="46">
        <f>IF(P44=リスト!$H$2,リスト!$I$2,IF(P44=リスト!$H$3,リスト!$I$3,リスト!$I$4))</f>
        <v>0.8666666666666667</v>
      </c>
      <c r="BT44" s="47">
        <f t="shared" si="2"/>
        <v>0</v>
      </c>
      <c r="BU44" s="47">
        <f t="shared" si="3"/>
        <v>0</v>
      </c>
      <c r="BV44" s="24"/>
      <c r="BW44" s="48"/>
      <c r="BX44" s="24"/>
      <c r="BY44" s="48"/>
      <c r="BZ44" s="24"/>
      <c r="CA44" s="24"/>
      <c r="CB44" s="24"/>
      <c r="CC44" s="24"/>
    </row>
    <row r="45" spans="3:81" ht="18" customHeight="1" x14ac:dyDescent="0.4">
      <c r="C45" s="372"/>
      <c r="D45" s="372"/>
      <c r="E45" s="372"/>
      <c r="F45" s="372"/>
      <c r="G45" s="372"/>
      <c r="H45" s="372"/>
      <c r="I45" s="372"/>
      <c r="J45" s="315"/>
      <c r="K45" s="316"/>
      <c r="L45" s="316"/>
      <c r="M45" s="70"/>
      <c r="N45" s="351"/>
      <c r="O45" s="351"/>
      <c r="P45" s="352"/>
      <c r="Q45" s="353"/>
      <c r="R45" s="353"/>
      <c r="S45" s="353"/>
      <c r="T45" s="321"/>
      <c r="U45" s="321"/>
      <c r="V45" s="321"/>
      <c r="W45" s="327"/>
      <c r="X45" s="322"/>
      <c r="Y45" s="321"/>
      <c r="Z45" s="321"/>
      <c r="AA45" s="321"/>
      <c r="AB45" s="323">
        <f t="shared" si="0"/>
        <v>0</v>
      </c>
      <c r="AC45" s="323"/>
      <c r="AD45" s="323"/>
      <c r="AE45" s="323"/>
      <c r="AF45" s="359"/>
      <c r="AG45" s="360"/>
      <c r="AH45" s="360"/>
      <c r="AI45" s="360"/>
      <c r="AJ45" s="321"/>
      <c r="AK45" s="321"/>
      <c r="AL45" s="321"/>
      <c r="AM45" s="321"/>
      <c r="AN45" s="321"/>
      <c r="AO45" s="321"/>
      <c r="AP45" s="321"/>
      <c r="AQ45" s="321"/>
      <c r="AR45" s="341">
        <f t="shared" si="1"/>
        <v>0</v>
      </c>
      <c r="AS45" s="342"/>
      <c r="AT45" s="342"/>
      <c r="AU45" s="343"/>
      <c r="AV45" s="291"/>
      <c r="AW45" s="292"/>
      <c r="AX45" s="293"/>
      <c r="AY45" s="319"/>
      <c r="AZ45" s="289"/>
      <c r="BA45" s="289"/>
      <c r="BB45" s="290"/>
      <c r="BC45" s="319"/>
      <c r="BD45" s="289"/>
      <c r="BE45" s="289"/>
      <c r="BF45" s="290"/>
      <c r="BG45" s="420"/>
      <c r="BH45" s="421"/>
      <c r="BI45" s="319"/>
      <c r="BJ45" s="289"/>
      <c r="BK45" s="289"/>
      <c r="BL45" s="290"/>
      <c r="BR45" s="24"/>
      <c r="BS45" s="46">
        <f>IF(P45=リスト!$H$2,リスト!$I$2,IF(P45=リスト!$H$3,リスト!$I$3,リスト!$I$4))</f>
        <v>0.8666666666666667</v>
      </c>
      <c r="BT45" s="47">
        <f t="shared" si="2"/>
        <v>0</v>
      </c>
      <c r="BU45" s="47">
        <f t="shared" si="3"/>
        <v>0</v>
      </c>
      <c r="BV45" s="24"/>
      <c r="BW45" s="48"/>
      <c r="BX45" s="24"/>
      <c r="BY45" s="48"/>
      <c r="BZ45" s="24"/>
      <c r="CA45" s="24"/>
      <c r="CB45" s="24"/>
      <c r="CC45" s="24"/>
    </row>
    <row r="46" spans="3:81" ht="18" customHeight="1" thickBot="1" x14ac:dyDescent="0.45">
      <c r="C46" s="368"/>
      <c r="D46" s="368"/>
      <c r="E46" s="368"/>
      <c r="F46" s="368"/>
      <c r="G46" s="368"/>
      <c r="H46" s="368"/>
      <c r="I46" s="368"/>
      <c r="J46" s="317"/>
      <c r="K46" s="318"/>
      <c r="L46" s="318"/>
      <c r="M46" s="71"/>
      <c r="N46" s="369"/>
      <c r="O46" s="369"/>
      <c r="P46" s="370"/>
      <c r="Q46" s="371"/>
      <c r="R46" s="371"/>
      <c r="S46" s="371"/>
      <c r="T46" s="380"/>
      <c r="U46" s="380"/>
      <c r="V46" s="380"/>
      <c r="W46" s="381"/>
      <c r="X46" s="379"/>
      <c r="Y46" s="380"/>
      <c r="Z46" s="380"/>
      <c r="AA46" s="380"/>
      <c r="AB46" s="361">
        <f t="shared" si="0"/>
        <v>0</v>
      </c>
      <c r="AC46" s="361"/>
      <c r="AD46" s="361"/>
      <c r="AE46" s="361"/>
      <c r="AF46" s="26"/>
      <c r="AG46" s="27"/>
      <c r="AH46" s="27"/>
      <c r="AI46" s="27"/>
      <c r="AJ46" s="380"/>
      <c r="AK46" s="380"/>
      <c r="AL46" s="380"/>
      <c r="AM46" s="380"/>
      <c r="AN46" s="380"/>
      <c r="AO46" s="380"/>
      <c r="AP46" s="380"/>
      <c r="AQ46" s="380"/>
      <c r="AR46" s="441">
        <f t="shared" si="1"/>
        <v>0</v>
      </c>
      <c r="AS46" s="442"/>
      <c r="AT46" s="442"/>
      <c r="AU46" s="443"/>
      <c r="AV46" s="436"/>
      <c r="AW46" s="437"/>
      <c r="AX46" s="438"/>
      <c r="AY46" s="374"/>
      <c r="AZ46" s="375"/>
      <c r="BA46" s="375"/>
      <c r="BB46" s="376"/>
      <c r="BC46" s="374"/>
      <c r="BD46" s="375"/>
      <c r="BE46" s="375"/>
      <c r="BF46" s="376"/>
      <c r="BG46" s="439"/>
      <c r="BH46" s="440"/>
      <c r="BI46" s="374"/>
      <c r="BJ46" s="375"/>
      <c r="BK46" s="375"/>
      <c r="BL46" s="376"/>
      <c r="BR46" s="24"/>
      <c r="BS46" s="46">
        <f>IF(P46=リスト!$H$2,リスト!$I$2,IF(P46=リスト!$H$3,リスト!$I$3,リスト!$I$4))</f>
        <v>0.8666666666666667</v>
      </c>
      <c r="BT46" s="47">
        <f t="shared" si="2"/>
        <v>0</v>
      </c>
      <c r="BU46" s="47">
        <f t="shared" si="3"/>
        <v>0</v>
      </c>
      <c r="BV46" s="24"/>
      <c r="BW46" s="48"/>
      <c r="BX46" s="24"/>
      <c r="BY46" s="48"/>
      <c r="BZ46" s="24"/>
      <c r="CA46" s="24"/>
      <c r="CB46" s="24"/>
      <c r="CC46" s="24"/>
    </row>
    <row r="47" spans="3:81" ht="18" customHeight="1" thickTop="1" x14ac:dyDescent="0.4">
      <c r="C47" s="348" t="s">
        <v>8</v>
      </c>
      <c r="D47" s="349"/>
      <c r="E47" s="349"/>
      <c r="F47" s="349"/>
      <c r="G47" s="349"/>
      <c r="H47" s="349"/>
      <c r="I47" s="349"/>
      <c r="J47" s="349"/>
      <c r="K47" s="349"/>
      <c r="L47" s="349"/>
      <c r="M47" s="349"/>
      <c r="N47" s="349"/>
      <c r="O47" s="349"/>
      <c r="P47" s="349"/>
      <c r="Q47" s="349"/>
      <c r="R47" s="349"/>
      <c r="S47" s="350"/>
      <c r="T47" s="362">
        <f>SUM(T41:W46)</f>
        <v>0</v>
      </c>
      <c r="U47" s="362"/>
      <c r="V47" s="363"/>
      <c r="W47" s="364"/>
      <c r="X47" s="365">
        <f>SUM(X41:AA46)</f>
        <v>0</v>
      </c>
      <c r="Y47" s="363"/>
      <c r="Z47" s="363"/>
      <c r="AA47" s="363"/>
      <c r="AB47" s="366">
        <f>SUM(AB41:AB46)</f>
        <v>0</v>
      </c>
      <c r="AC47" s="366"/>
      <c r="AD47" s="367"/>
      <c r="AE47" s="367"/>
      <c r="AF47" s="356">
        <f>SUM(AF40:AI46)</f>
        <v>0</v>
      </c>
      <c r="AG47" s="357"/>
      <c r="AH47" s="357"/>
      <c r="AI47" s="357"/>
      <c r="AJ47" s="358">
        <f>SUM(AJ40:AM46)</f>
        <v>0</v>
      </c>
      <c r="AK47" s="358"/>
      <c r="AL47" s="358"/>
      <c r="AM47" s="358"/>
      <c r="AN47" s="358">
        <f>SUM(AN40:AQ46)</f>
        <v>0</v>
      </c>
      <c r="AO47" s="358"/>
      <c r="AP47" s="358"/>
      <c r="AQ47" s="358"/>
      <c r="AR47" s="357">
        <f>SUM(AR40:AU46)</f>
        <v>0</v>
      </c>
      <c r="AS47" s="357"/>
      <c r="AT47" s="357"/>
      <c r="AU47" s="435"/>
      <c r="AV47" s="348"/>
      <c r="AW47" s="349"/>
      <c r="AX47" s="350"/>
      <c r="AY47" s="348"/>
      <c r="AZ47" s="349"/>
      <c r="BA47" s="349"/>
      <c r="BB47" s="350"/>
      <c r="BC47" s="377"/>
      <c r="BD47" s="382"/>
      <c r="BE47" s="382"/>
      <c r="BF47" s="378"/>
      <c r="BG47" s="377"/>
      <c r="BH47" s="378"/>
      <c r="BI47" s="348"/>
      <c r="BJ47" s="349"/>
      <c r="BK47" s="349"/>
      <c r="BL47" s="350"/>
      <c r="BR47" s="24"/>
      <c r="BS47" s="49"/>
      <c r="BT47" s="24"/>
      <c r="BU47" s="24"/>
      <c r="BV47" s="24"/>
      <c r="BW47" s="48"/>
      <c r="BX47" s="24"/>
      <c r="BY47" s="48"/>
      <c r="BZ47" s="24"/>
      <c r="CA47" s="24"/>
      <c r="CB47" s="24"/>
      <c r="CC47" s="24"/>
    </row>
    <row r="48" spans="3:81" ht="15.75" customHeight="1" x14ac:dyDescent="0.4">
      <c r="C48" s="64" t="s">
        <v>416</v>
      </c>
      <c r="D48" s="5" t="s">
        <v>417</v>
      </c>
      <c r="T48" s="2"/>
      <c r="U48" s="2"/>
      <c r="V48" s="2"/>
      <c r="W48" s="2"/>
      <c r="X48" s="2"/>
      <c r="Y48" s="2"/>
      <c r="Z48" s="2"/>
      <c r="AA48" s="2"/>
      <c r="AB48" s="2"/>
      <c r="AC48" s="2"/>
      <c r="AD48" s="2"/>
      <c r="AE48" s="2"/>
      <c r="AF48" s="2"/>
      <c r="AG48" s="2"/>
      <c r="AH48" s="2"/>
      <c r="AI48" s="2"/>
      <c r="BR48" s="24"/>
      <c r="BS48" s="433" t="s">
        <v>402</v>
      </c>
      <c r="BT48" s="434"/>
      <c r="BU48" s="50" t="e">
        <f>BV49</f>
        <v>#DIV/0!</v>
      </c>
      <c r="BV48" s="24"/>
      <c r="BW48" s="24"/>
      <c r="BX48" s="24"/>
      <c r="BY48" s="24"/>
      <c r="BZ48" s="24"/>
      <c r="CA48" s="24"/>
      <c r="CB48" s="24"/>
      <c r="CC48" s="24"/>
    </row>
    <row r="49" spans="1:81" ht="15.75" customHeight="1" x14ac:dyDescent="0.4">
      <c r="B49" s="4"/>
      <c r="C49" s="79" t="s">
        <v>416</v>
      </c>
      <c r="D49" s="80" t="s">
        <v>430</v>
      </c>
      <c r="E49" s="4"/>
      <c r="F49" s="4"/>
      <c r="G49" s="4"/>
      <c r="H49" s="4"/>
      <c r="I49" s="4"/>
      <c r="J49" s="4"/>
      <c r="K49" s="4"/>
      <c r="L49" s="4"/>
      <c r="M49" s="4"/>
      <c r="N49" s="4"/>
      <c r="O49" s="4"/>
      <c r="P49" s="4"/>
      <c r="Q49" s="4"/>
      <c r="R49" s="4"/>
      <c r="S49" s="4"/>
      <c r="T49" s="54"/>
      <c r="U49" s="54"/>
      <c r="V49" s="54"/>
      <c r="W49" s="54"/>
      <c r="X49" s="54"/>
      <c r="Y49" s="54"/>
      <c r="Z49" s="4"/>
      <c r="AA49" s="4"/>
      <c r="AB49" s="4"/>
      <c r="AC49" s="4"/>
      <c r="AD49" s="4"/>
      <c r="AE49" s="4"/>
      <c r="AF49" s="4"/>
      <c r="AG49" s="4"/>
      <c r="AH49" s="4"/>
      <c r="AI49" s="4"/>
      <c r="AJ49" s="4"/>
      <c r="AK49" s="4"/>
      <c r="AL49" s="4"/>
      <c r="AM49" s="4"/>
      <c r="AN49" s="4"/>
      <c r="AO49" s="4"/>
      <c r="AP49" s="4"/>
      <c r="AQ49" s="4"/>
      <c r="AR49" s="4"/>
      <c r="AS49" s="4"/>
      <c r="AT49" s="4"/>
      <c r="AU49" s="4"/>
      <c r="BR49" s="24"/>
      <c r="BS49" s="24"/>
      <c r="BT49" s="47">
        <f>INT(AB47*10/110)</f>
        <v>0</v>
      </c>
      <c r="BU49" s="47" t="e">
        <f>AJ47/(AB47-X47)</f>
        <v>#DIV/0!</v>
      </c>
      <c r="BV49" s="47" t="e">
        <f>INT(BT49*BU49)</f>
        <v>#DIV/0!</v>
      </c>
      <c r="BW49" s="24"/>
      <c r="BX49" s="24"/>
      <c r="BY49" s="24"/>
      <c r="BZ49" s="24"/>
      <c r="CA49" s="24"/>
      <c r="CB49" s="24"/>
      <c r="CC49" s="24"/>
    </row>
    <row r="50" spans="1:81" ht="15.75" customHeight="1" x14ac:dyDescent="0.4">
      <c r="B50" s="4"/>
      <c r="C50" s="79" t="s">
        <v>416</v>
      </c>
      <c r="D50" s="80" t="s">
        <v>433</v>
      </c>
      <c r="E50" s="4"/>
      <c r="F50" s="4"/>
      <c r="G50" s="4"/>
      <c r="H50" s="4"/>
      <c r="I50" s="4"/>
      <c r="J50" s="4"/>
      <c r="K50" s="4"/>
      <c r="L50" s="4"/>
      <c r="M50" s="4"/>
      <c r="N50" s="4"/>
      <c r="O50" s="4"/>
      <c r="P50" s="4"/>
      <c r="Q50" s="4"/>
      <c r="R50" s="4"/>
      <c r="S50" s="4"/>
      <c r="T50" s="54"/>
      <c r="U50" s="54"/>
      <c r="V50" s="54"/>
      <c r="W50" s="54"/>
      <c r="X50" s="54"/>
      <c r="Y50" s="54"/>
      <c r="Z50" s="4"/>
      <c r="AA50" s="4"/>
      <c r="AB50" s="4"/>
      <c r="AC50" s="4"/>
      <c r="AD50" s="4"/>
      <c r="AE50" s="4"/>
      <c r="AF50" s="4"/>
      <c r="AG50" s="4"/>
      <c r="AH50" s="4"/>
      <c r="AI50" s="4"/>
      <c r="AJ50" s="4"/>
      <c r="AK50" s="4"/>
      <c r="AL50" s="4"/>
      <c r="AM50" s="4"/>
      <c r="AN50" s="4"/>
      <c r="AO50" s="4"/>
      <c r="AP50" s="4"/>
      <c r="AQ50" s="4"/>
      <c r="AR50" s="4"/>
      <c r="AS50" s="4"/>
      <c r="AT50" s="4"/>
      <c r="AU50" s="4"/>
      <c r="BR50" s="24"/>
      <c r="BS50" s="24"/>
      <c r="BT50" s="47"/>
      <c r="BU50" s="47"/>
      <c r="BV50" s="47"/>
      <c r="BW50" s="24"/>
      <c r="BX50" s="24"/>
      <c r="BY50" s="24"/>
      <c r="BZ50" s="24"/>
      <c r="CA50" s="24"/>
      <c r="CB50" s="24"/>
      <c r="CC50" s="24"/>
    </row>
    <row r="51" spans="1:81" ht="15.75" customHeight="1" x14ac:dyDescent="0.4">
      <c r="B51" s="4"/>
      <c r="C51" s="79" t="s">
        <v>416</v>
      </c>
      <c r="D51" s="80" t="s">
        <v>432</v>
      </c>
      <c r="E51" s="4"/>
      <c r="F51" s="4"/>
      <c r="G51" s="4"/>
      <c r="H51" s="4"/>
      <c r="I51" s="4"/>
      <c r="J51" s="4"/>
      <c r="K51" s="4"/>
      <c r="L51" s="4"/>
      <c r="M51" s="4"/>
      <c r="N51" s="4"/>
      <c r="O51" s="4"/>
      <c r="P51" s="4"/>
      <c r="Q51" s="4"/>
      <c r="R51" s="4"/>
      <c r="S51" s="4"/>
      <c r="T51" s="54"/>
      <c r="U51" s="54"/>
      <c r="V51" s="54"/>
      <c r="W51" s="54"/>
      <c r="X51" s="54"/>
      <c r="Y51" s="54"/>
      <c r="Z51" s="4"/>
      <c r="AA51" s="4"/>
      <c r="AB51" s="4"/>
      <c r="AC51" s="4"/>
      <c r="AD51" s="4"/>
      <c r="AE51" s="4"/>
      <c r="AF51" s="4"/>
      <c r="AG51" s="4"/>
      <c r="AH51" s="4"/>
      <c r="AI51" s="4"/>
      <c r="AJ51" s="4"/>
      <c r="AK51" s="4"/>
      <c r="AL51" s="4"/>
      <c r="AM51" s="4"/>
      <c r="AN51" s="4"/>
      <c r="AO51" s="4"/>
      <c r="AP51" s="4"/>
      <c r="AQ51" s="4"/>
      <c r="AR51" s="4"/>
      <c r="AS51" s="4"/>
      <c r="AT51" s="4"/>
      <c r="AU51" s="4"/>
      <c r="BR51" s="24"/>
      <c r="BS51" s="24"/>
      <c r="BT51" s="47"/>
      <c r="BU51" s="47"/>
      <c r="BV51" s="47"/>
      <c r="BW51" s="24"/>
      <c r="BX51" s="24"/>
      <c r="BY51" s="24"/>
      <c r="BZ51" s="24"/>
      <c r="CA51" s="24"/>
      <c r="CB51" s="24"/>
      <c r="CC51" s="24"/>
    </row>
    <row r="52" spans="1:81" ht="15.75" customHeight="1" x14ac:dyDescent="0.4">
      <c r="B52" s="4"/>
      <c r="C52" s="79" t="s">
        <v>416</v>
      </c>
      <c r="D52" s="80" t="s">
        <v>428</v>
      </c>
      <c r="E52" s="4"/>
      <c r="F52" s="4"/>
      <c r="G52" s="4"/>
      <c r="H52" s="4"/>
      <c r="I52" s="4"/>
      <c r="J52" s="4"/>
      <c r="K52" s="4"/>
      <c r="L52" s="4"/>
      <c r="M52" s="4"/>
      <c r="N52" s="4"/>
      <c r="O52" s="4"/>
      <c r="P52" s="4"/>
      <c r="Q52" s="4"/>
      <c r="R52" s="4"/>
      <c r="S52" s="4"/>
      <c r="T52" s="54"/>
      <c r="U52" s="54"/>
      <c r="V52" s="54"/>
      <c r="W52" s="54"/>
      <c r="X52" s="54"/>
      <c r="Y52" s="54"/>
      <c r="Z52" s="4"/>
      <c r="AA52" s="4"/>
      <c r="AB52" s="4"/>
      <c r="AC52" s="4"/>
      <c r="AD52" s="4"/>
      <c r="AE52" s="4"/>
      <c r="AF52" s="4"/>
      <c r="AG52" s="4"/>
      <c r="AH52" s="4"/>
      <c r="AI52" s="4"/>
      <c r="AJ52" s="4"/>
      <c r="AK52" s="4"/>
      <c r="AL52" s="4"/>
      <c r="AM52" s="4"/>
      <c r="AN52" s="4"/>
      <c r="AO52" s="4"/>
      <c r="AP52" s="4"/>
      <c r="AQ52" s="4"/>
      <c r="AR52" s="4"/>
      <c r="AS52" s="4"/>
      <c r="AT52" s="4"/>
      <c r="AU52" s="4"/>
      <c r="BR52" s="24"/>
      <c r="BS52" s="24"/>
      <c r="BT52" s="24"/>
      <c r="BU52" s="24"/>
      <c r="BV52" s="24"/>
      <c r="BW52" s="24"/>
      <c r="BX52" s="24"/>
      <c r="BY52" s="24"/>
      <c r="BZ52" s="24"/>
      <c r="CA52" s="24"/>
      <c r="CB52" s="24"/>
      <c r="CC52" s="24"/>
    </row>
    <row r="53" spans="1:81" ht="15.75" customHeight="1" x14ac:dyDescent="0.4">
      <c r="B53" s="4"/>
      <c r="C53" s="81"/>
      <c r="D53" s="80"/>
      <c r="E53" s="4"/>
      <c r="F53" s="4"/>
      <c r="G53" s="4"/>
      <c r="H53" s="4"/>
      <c r="I53" s="4"/>
      <c r="J53" s="4"/>
      <c r="K53" s="4"/>
      <c r="L53" s="4"/>
      <c r="M53" s="4"/>
      <c r="N53" s="4"/>
      <c r="O53" s="4"/>
      <c r="P53" s="4"/>
      <c r="Q53" s="4"/>
      <c r="R53" s="4"/>
      <c r="S53" s="4"/>
      <c r="T53" s="54"/>
      <c r="U53" s="54"/>
      <c r="V53" s="54"/>
      <c r="W53" s="54"/>
      <c r="X53" s="54"/>
      <c r="Y53" s="54"/>
      <c r="Z53" s="4"/>
      <c r="AA53" s="4"/>
      <c r="AB53" s="4"/>
      <c r="AC53" s="4"/>
      <c r="AD53" s="4"/>
      <c r="AE53" s="4"/>
      <c r="AF53" s="4"/>
      <c r="AG53" s="4"/>
      <c r="AH53" s="4"/>
      <c r="AI53" s="4"/>
      <c r="AJ53" s="4"/>
      <c r="AK53" s="4"/>
      <c r="AL53" s="4"/>
      <c r="AM53" s="4"/>
      <c r="AN53" s="4"/>
      <c r="AO53" s="4"/>
      <c r="AP53" s="4"/>
      <c r="AQ53" s="4"/>
      <c r="AR53" s="4"/>
      <c r="AS53" s="4"/>
      <c r="AT53" s="4"/>
      <c r="AU53" s="4"/>
      <c r="BR53" s="24"/>
      <c r="BS53" s="24"/>
      <c r="BT53" s="24"/>
      <c r="BU53" s="24"/>
      <c r="BV53" s="24"/>
      <c r="BW53" s="24"/>
      <c r="BX53" s="24"/>
      <c r="BY53" s="24"/>
      <c r="BZ53" s="24"/>
      <c r="CA53" s="24"/>
      <c r="CB53" s="24"/>
      <c r="CC53" s="24"/>
    </row>
    <row r="54" spans="1:81" ht="15.75" customHeight="1" x14ac:dyDescent="0.4">
      <c r="D54" s="4"/>
      <c r="E54" s="4"/>
      <c r="F54" s="4"/>
      <c r="G54" s="4"/>
      <c r="H54" s="4"/>
      <c r="I54" s="4"/>
      <c r="J54" s="4"/>
      <c r="K54" s="4"/>
      <c r="L54" s="4"/>
      <c r="M54" s="4"/>
      <c r="N54" s="4"/>
      <c r="O54" s="4"/>
      <c r="P54" s="4"/>
      <c r="Q54" s="4"/>
      <c r="R54" s="4"/>
      <c r="S54" s="4"/>
      <c r="T54" s="54"/>
      <c r="U54" s="54"/>
      <c r="V54" s="54"/>
      <c r="W54" s="54"/>
      <c r="X54" s="54"/>
      <c r="Y54" s="54"/>
      <c r="Z54" s="4"/>
      <c r="AA54" s="4"/>
      <c r="AB54" s="4"/>
      <c r="AC54" s="4"/>
      <c r="AD54" s="4"/>
      <c r="AE54" s="4"/>
      <c r="AF54" s="4"/>
      <c r="AG54" s="4"/>
      <c r="AH54" s="4"/>
      <c r="AI54" s="4"/>
      <c r="AJ54" s="4"/>
      <c r="AK54" s="4"/>
      <c r="AL54" s="4"/>
      <c r="AM54" s="4"/>
      <c r="AN54" s="4"/>
      <c r="AO54" s="4"/>
      <c r="AP54" s="4"/>
      <c r="AQ54" s="4"/>
      <c r="AR54" s="4"/>
      <c r="AS54" s="4"/>
      <c r="AT54" s="4"/>
      <c r="AU54" s="4"/>
      <c r="BR54" s="24"/>
      <c r="BS54" s="24"/>
      <c r="BT54" s="24"/>
      <c r="BU54" s="24"/>
      <c r="BV54" s="24"/>
      <c r="BW54" s="24"/>
      <c r="BX54" s="24"/>
      <c r="BY54" s="24"/>
      <c r="BZ54" s="24"/>
      <c r="CA54" s="24"/>
      <c r="CB54" s="24"/>
      <c r="CC54" s="24"/>
    </row>
    <row r="55" spans="1:81" s="37" customFormat="1" ht="22.5" customHeight="1" x14ac:dyDescent="0.4">
      <c r="B55" s="37" t="s">
        <v>376</v>
      </c>
      <c r="D55" s="82"/>
      <c r="E55" s="82"/>
      <c r="F55" s="82"/>
      <c r="G55" s="82"/>
      <c r="H55" s="82"/>
      <c r="I55" s="82"/>
      <c r="J55" s="82"/>
      <c r="K55" s="82"/>
      <c r="L55" s="82"/>
      <c r="M55" s="82"/>
      <c r="N55" s="82"/>
      <c r="O55" s="82"/>
      <c r="P55" s="83"/>
      <c r="Q55" s="82"/>
      <c r="R55" s="82"/>
      <c r="S55" s="82"/>
      <c r="T55" s="82"/>
      <c r="U55" s="82"/>
      <c r="V55" s="82"/>
      <c r="W55" s="82"/>
      <c r="X55" s="82"/>
      <c r="Y55" s="82"/>
      <c r="Z55" s="82"/>
      <c r="AA55" s="82"/>
      <c r="AB55" s="82"/>
      <c r="AC55" s="84"/>
      <c r="AD55" s="84"/>
      <c r="AE55" s="84"/>
      <c r="AF55" s="84"/>
      <c r="AG55" s="84"/>
      <c r="AH55" s="84"/>
      <c r="AI55" s="84"/>
      <c r="AJ55" s="84"/>
      <c r="AK55" s="84"/>
      <c r="AL55" s="84"/>
      <c r="AM55" s="84"/>
      <c r="AN55" s="84"/>
      <c r="AO55" s="84"/>
      <c r="AP55" s="84"/>
      <c r="AQ55" s="84"/>
      <c r="AR55" s="84"/>
      <c r="AS55" s="84"/>
      <c r="AT55" s="84"/>
      <c r="AU55" s="84"/>
      <c r="AV55" s="38"/>
      <c r="AW55" s="38"/>
      <c r="AX55" s="38"/>
      <c r="AY55" s="38"/>
      <c r="AZ55" s="38"/>
      <c r="BA55" s="38"/>
      <c r="BB55" s="38"/>
      <c r="BC55" s="38"/>
      <c r="BD55" s="38"/>
      <c r="BE55" s="38"/>
      <c r="BF55" s="38"/>
      <c r="BG55" s="38"/>
      <c r="BH55" s="38"/>
      <c r="BI55" s="38"/>
      <c r="BJ55" s="38"/>
      <c r="BK55" s="38"/>
      <c r="BL55" s="38"/>
      <c r="BM55" s="38"/>
      <c r="BN55" s="38"/>
      <c r="BO55" s="38"/>
      <c r="BP55" s="38"/>
      <c r="BQ55" s="38"/>
      <c r="BR55" s="53"/>
      <c r="BS55" s="51"/>
      <c r="BT55" s="51"/>
      <c r="BU55" s="51"/>
      <c r="BV55" s="51"/>
      <c r="BW55" s="51"/>
      <c r="BX55" s="51"/>
      <c r="BY55" s="51"/>
      <c r="BZ55" s="51"/>
      <c r="CA55" s="51"/>
      <c r="CB55" s="51"/>
      <c r="CC55" s="51"/>
    </row>
    <row r="56" spans="1:81" ht="18" customHeight="1" x14ac:dyDescent="0.4">
      <c r="C56" s="1" t="s">
        <v>377</v>
      </c>
      <c r="D56" s="4" t="s">
        <v>440</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BR56" s="24"/>
      <c r="BS56" s="24"/>
      <c r="BT56" s="24"/>
      <c r="BU56" s="24"/>
      <c r="BV56" s="24"/>
      <c r="BW56" s="24"/>
      <c r="BX56" s="24"/>
      <c r="BY56" s="24"/>
      <c r="BZ56" s="24"/>
      <c r="CA56" s="24"/>
      <c r="CB56" s="24"/>
      <c r="CC56" s="24"/>
    </row>
    <row r="57" spans="1:81" s="4" customFormat="1" ht="18" customHeight="1" x14ac:dyDescent="0.4">
      <c r="B57" s="1"/>
      <c r="C57" s="1" t="s">
        <v>377</v>
      </c>
      <c r="D57" s="227" t="s">
        <v>411</v>
      </c>
      <c r="AV57" s="1"/>
      <c r="AW57" s="1"/>
      <c r="AX57" s="1"/>
      <c r="AY57" s="1"/>
      <c r="AZ57" s="1"/>
      <c r="BA57" s="1"/>
      <c r="BB57" s="1"/>
      <c r="BC57" s="1"/>
      <c r="BD57" s="1"/>
      <c r="BR57" s="74"/>
      <c r="BS57" s="74"/>
      <c r="BT57" s="74"/>
      <c r="BU57" s="74"/>
      <c r="BV57" s="74"/>
      <c r="BW57" s="74"/>
      <c r="BX57" s="74"/>
      <c r="BY57" s="74"/>
      <c r="BZ57" s="74"/>
      <c r="CA57" s="74"/>
      <c r="CB57" s="74"/>
      <c r="CC57" s="74"/>
    </row>
    <row r="58" spans="1:81" s="4" customFormat="1" ht="18" customHeight="1" x14ac:dyDescent="0.4">
      <c r="B58" s="1"/>
      <c r="C58" s="1" t="s">
        <v>377</v>
      </c>
      <c r="D58" s="227" t="s">
        <v>413</v>
      </c>
      <c r="AV58" s="1"/>
      <c r="AW58" s="1"/>
      <c r="AX58" s="1"/>
      <c r="AY58" s="1"/>
      <c r="AZ58" s="1"/>
      <c r="BA58" s="1"/>
      <c r="BB58" s="1"/>
      <c r="BC58" s="1"/>
      <c r="BD58" s="1"/>
      <c r="BR58" s="74"/>
      <c r="BS58" s="74"/>
      <c r="BT58" s="74"/>
      <c r="BU58" s="74"/>
      <c r="BV58" s="74"/>
      <c r="BW58" s="74"/>
      <c r="BX58" s="74"/>
      <c r="BY58" s="74"/>
      <c r="BZ58" s="74"/>
      <c r="CA58" s="74"/>
      <c r="CB58" s="74"/>
      <c r="CC58" s="74"/>
    </row>
    <row r="59" spans="1:81" s="4" customFormat="1" ht="18" customHeight="1" x14ac:dyDescent="0.4">
      <c r="B59" s="1"/>
      <c r="C59" s="1" t="s">
        <v>377</v>
      </c>
      <c r="D59" s="227" t="s">
        <v>387</v>
      </c>
      <c r="AV59" s="1"/>
      <c r="AW59" s="1"/>
      <c r="AX59" s="1"/>
      <c r="AY59" s="1"/>
      <c r="AZ59" s="1"/>
      <c r="BA59" s="1"/>
      <c r="BB59" s="1"/>
      <c r="BC59" s="1"/>
      <c r="BD59" s="1"/>
    </row>
    <row r="60" spans="1:81" s="4" customFormat="1" ht="18" customHeight="1" x14ac:dyDescent="0.4">
      <c r="B60" s="1"/>
      <c r="C60" s="1" t="s">
        <v>377</v>
      </c>
      <c r="D60" s="227" t="s">
        <v>441</v>
      </c>
      <c r="AV60" s="1"/>
      <c r="AW60" s="1"/>
      <c r="AX60" s="1"/>
      <c r="AY60" s="1"/>
      <c r="AZ60" s="1"/>
      <c r="BA60" s="1"/>
      <c r="BB60" s="1"/>
      <c r="BC60" s="1"/>
      <c r="BD60" s="1"/>
    </row>
    <row r="61" spans="1:81" s="4" customFormat="1" ht="18" customHeight="1" x14ac:dyDescent="0.4">
      <c r="B61" s="1"/>
      <c r="C61" s="1" t="s">
        <v>377</v>
      </c>
      <c r="D61" s="227" t="s">
        <v>388</v>
      </c>
      <c r="AV61" s="1"/>
      <c r="AW61" s="1"/>
      <c r="AX61" s="1"/>
      <c r="AY61" s="1"/>
      <c r="AZ61" s="1"/>
      <c r="BA61" s="1"/>
      <c r="BB61" s="1"/>
      <c r="BC61" s="1"/>
      <c r="BD61" s="1"/>
    </row>
    <row r="62" spans="1:81" s="4" customFormat="1" ht="18" customHeight="1" x14ac:dyDescent="0.4">
      <c r="B62" s="1"/>
      <c r="C62" s="1" t="s">
        <v>377</v>
      </c>
      <c r="D62" s="4" t="s">
        <v>389</v>
      </c>
      <c r="AV62" s="1"/>
      <c r="AW62" s="1"/>
      <c r="AX62" s="1"/>
      <c r="AY62" s="1"/>
      <c r="AZ62" s="1"/>
      <c r="BA62" s="1"/>
      <c r="BB62" s="1"/>
      <c r="BC62" s="1"/>
      <c r="BD62" s="1"/>
    </row>
    <row r="63" spans="1:81" s="4" customFormat="1" ht="18" customHeight="1" x14ac:dyDescent="0.4">
      <c r="B63" s="1"/>
      <c r="C63" s="24" t="s">
        <v>377</v>
      </c>
      <c r="D63" s="74" t="s">
        <v>390</v>
      </c>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V63" s="1"/>
      <c r="AW63" s="1"/>
      <c r="AX63" s="1"/>
      <c r="AY63" s="1"/>
      <c r="AZ63" s="1"/>
      <c r="BA63" s="1"/>
      <c r="BB63" s="1"/>
      <c r="BC63" s="1"/>
      <c r="BD63" s="1"/>
    </row>
    <row r="64" spans="1:81" s="4" customFormat="1" ht="18" customHeight="1" x14ac:dyDescent="0.4">
      <c r="A64" s="225"/>
      <c r="B64" s="1"/>
      <c r="C64" s="24" t="s">
        <v>377</v>
      </c>
      <c r="D64" s="260" t="s">
        <v>864</v>
      </c>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V64" s="1"/>
      <c r="AW64" s="1"/>
      <c r="AX64" s="1"/>
      <c r="AY64" s="1"/>
      <c r="AZ64" s="1"/>
      <c r="BA64" s="1"/>
      <c r="BB64" s="1"/>
      <c r="BC64" s="1"/>
      <c r="BD64" s="1"/>
    </row>
    <row r="65" spans="1:56" s="4" customFormat="1" ht="18" customHeight="1" x14ac:dyDescent="0.4">
      <c r="A65" s="225"/>
      <c r="B65" s="1"/>
      <c r="C65" s="1" t="s">
        <v>377</v>
      </c>
      <c r="D65" s="227" t="s">
        <v>820</v>
      </c>
      <c r="AV65" s="1"/>
      <c r="AW65" s="1"/>
      <c r="AX65" s="1"/>
      <c r="AY65" s="1"/>
      <c r="AZ65" s="1"/>
      <c r="BA65" s="1"/>
      <c r="BB65" s="1"/>
      <c r="BC65" s="1"/>
      <c r="BD65" s="1"/>
    </row>
    <row r="66" spans="1:56" s="4" customFormat="1" ht="18" customHeight="1" x14ac:dyDescent="0.4">
      <c r="B66" s="1"/>
      <c r="C66" s="1" t="s">
        <v>377</v>
      </c>
      <c r="D66" s="4" t="s">
        <v>391</v>
      </c>
      <c r="AV66" s="1"/>
      <c r="AW66" s="1"/>
      <c r="AX66" s="1"/>
      <c r="AY66" s="1"/>
      <c r="AZ66" s="1"/>
      <c r="BA66" s="1"/>
      <c r="BB66" s="1"/>
      <c r="BC66" s="1"/>
      <c r="BD66" s="1"/>
    </row>
    <row r="67" spans="1:56" s="4" customFormat="1" ht="18" customHeight="1" x14ac:dyDescent="0.4">
      <c r="B67" s="1"/>
      <c r="C67" s="1" t="s">
        <v>377</v>
      </c>
      <c r="D67" s="4" t="s">
        <v>442</v>
      </c>
      <c r="AV67" s="1"/>
      <c r="AW67" s="1"/>
      <c r="AX67" s="1"/>
      <c r="AY67" s="1"/>
      <c r="AZ67" s="1"/>
      <c r="BA67" s="1"/>
      <c r="BB67" s="1"/>
      <c r="BC67" s="1"/>
      <c r="BD67" s="1"/>
    </row>
    <row r="68" spans="1:56" s="4" customFormat="1" ht="18" customHeight="1" x14ac:dyDescent="0.4">
      <c r="B68" s="1"/>
      <c r="C68" s="1" t="s">
        <v>377</v>
      </c>
      <c r="D68" s="4" t="s">
        <v>392</v>
      </c>
      <c r="AV68" s="1"/>
      <c r="AW68" s="1"/>
      <c r="AX68" s="1"/>
      <c r="AY68" s="1"/>
      <c r="AZ68" s="1"/>
      <c r="BA68" s="1"/>
      <c r="BB68" s="1"/>
      <c r="BC68" s="1"/>
      <c r="BD68" s="1"/>
    </row>
    <row r="69" spans="1:56" s="4" customFormat="1" ht="18" customHeight="1" x14ac:dyDescent="0.4">
      <c r="B69" s="1"/>
      <c r="C69" s="1" t="s">
        <v>377</v>
      </c>
      <c r="D69" s="227" t="s">
        <v>393</v>
      </c>
      <c r="AV69" s="1"/>
      <c r="AW69" s="1"/>
      <c r="AX69" s="1"/>
      <c r="AY69" s="1"/>
      <c r="AZ69" s="1"/>
      <c r="BA69" s="1"/>
      <c r="BB69" s="1"/>
      <c r="BC69" s="1"/>
      <c r="BD69" s="1"/>
    </row>
    <row r="70" spans="1:56" s="4" customFormat="1" ht="18" customHeight="1" x14ac:dyDescent="0.4">
      <c r="A70" s="225"/>
      <c r="C70" s="4" t="s">
        <v>377</v>
      </c>
      <c r="D70" s="4" t="s">
        <v>443</v>
      </c>
    </row>
    <row r="71" spans="1:56" s="4" customFormat="1" ht="18" customHeight="1" x14ac:dyDescent="0.4">
      <c r="A71" s="225"/>
      <c r="D71" s="4" t="s">
        <v>444</v>
      </c>
    </row>
    <row r="72" spans="1:56" s="4" customFormat="1" ht="18" customHeight="1" x14ac:dyDescent="0.4">
      <c r="A72" s="225"/>
      <c r="D72" s="136" t="s">
        <v>828</v>
      </c>
      <c r="Q72" s="237"/>
      <c r="R72" s="226"/>
      <c r="S72" s="237"/>
    </row>
    <row r="73" spans="1:56" s="4" customFormat="1" ht="18" customHeight="1" x14ac:dyDescent="0.4">
      <c r="A73" s="225"/>
      <c r="D73" s="136" t="s">
        <v>829</v>
      </c>
      <c r="Q73" s="237"/>
      <c r="R73" s="226"/>
      <c r="S73" s="237"/>
    </row>
    <row r="74" spans="1:56" s="4" customFormat="1" ht="18" customHeight="1" x14ac:dyDescent="0.4">
      <c r="A74" s="225"/>
      <c r="C74" s="4" t="s">
        <v>377</v>
      </c>
      <c r="D74" s="261" t="s">
        <v>893</v>
      </c>
      <c r="Q74" s="237"/>
      <c r="R74" s="226"/>
      <c r="S74" s="237"/>
    </row>
    <row r="75" spans="1:56" s="4" customFormat="1" ht="18" customHeight="1" x14ac:dyDescent="0.4">
      <c r="C75" s="4" t="s">
        <v>377</v>
      </c>
      <c r="D75" s="4" t="s">
        <v>394</v>
      </c>
      <c r="T75" s="54"/>
      <c r="U75" s="54"/>
      <c r="V75" s="54"/>
      <c r="W75" s="54"/>
      <c r="X75" s="54"/>
      <c r="Y75" s="54"/>
    </row>
    <row r="76" spans="1:56" s="4" customFormat="1" ht="18" customHeight="1" x14ac:dyDescent="0.4">
      <c r="D76" s="4" t="s">
        <v>395</v>
      </c>
      <c r="T76" s="54"/>
      <c r="U76" s="54"/>
      <c r="V76" s="54"/>
      <c r="W76" s="54"/>
      <c r="X76" s="54"/>
      <c r="Y76" s="54"/>
    </row>
    <row r="77" spans="1:56" s="4" customFormat="1" ht="18" customHeight="1" x14ac:dyDescent="0.4">
      <c r="B77" s="1"/>
      <c r="C77" s="1" t="s">
        <v>377</v>
      </c>
      <c r="D77" s="227" t="s">
        <v>410</v>
      </c>
    </row>
    <row r="78" spans="1:56" s="4" customFormat="1" ht="18" customHeight="1" x14ac:dyDescent="0.4">
      <c r="B78" s="1"/>
      <c r="C78" s="1" t="s">
        <v>377</v>
      </c>
      <c r="D78" s="4" t="s">
        <v>396</v>
      </c>
    </row>
    <row r="79" spans="1:56" s="4" customFormat="1" ht="18" customHeight="1" x14ac:dyDescent="0.4">
      <c r="B79" s="1"/>
      <c r="C79" s="1" t="s">
        <v>377</v>
      </c>
      <c r="D79" s="4" t="s">
        <v>397</v>
      </c>
      <c r="AJ79" s="1"/>
      <c r="AK79" s="1"/>
      <c r="AL79" s="1"/>
      <c r="AM79" s="1"/>
      <c r="AN79" s="1"/>
      <c r="AO79" s="1"/>
      <c r="AP79" s="1"/>
    </row>
    <row r="80" spans="1:56" s="4" customFormat="1" ht="18" customHeight="1" x14ac:dyDescent="0.4">
      <c r="B80" s="1"/>
      <c r="C80" s="1" t="s">
        <v>377</v>
      </c>
      <c r="D80" s="4" t="s">
        <v>398</v>
      </c>
      <c r="AJ80" s="1"/>
      <c r="AK80" s="1"/>
      <c r="AL80" s="1"/>
      <c r="AM80" s="1"/>
      <c r="AN80" s="1"/>
      <c r="AO80" s="1"/>
      <c r="AP80" s="1"/>
    </row>
    <row r="81" spans="2:42" s="4" customFormat="1" ht="18" customHeight="1" x14ac:dyDescent="0.4">
      <c r="B81" s="1"/>
      <c r="C81" s="1" t="s">
        <v>377</v>
      </c>
      <c r="D81" s="227" t="s">
        <v>813</v>
      </c>
      <c r="AJ81" s="1"/>
      <c r="AK81" s="1"/>
      <c r="AL81" s="1"/>
      <c r="AM81" s="1"/>
      <c r="AN81" s="1"/>
      <c r="AO81" s="1"/>
      <c r="AP81" s="1"/>
    </row>
    <row r="82" spans="2:42" s="4" customFormat="1" ht="18" customHeight="1" x14ac:dyDescent="0.4">
      <c r="B82" s="1"/>
      <c r="C82" s="1" t="s">
        <v>377</v>
      </c>
      <c r="D82" s="4" t="s">
        <v>399</v>
      </c>
      <c r="AJ82" s="1"/>
      <c r="AK82" s="1"/>
      <c r="AL82" s="1"/>
      <c r="AM82" s="1"/>
      <c r="AN82" s="1"/>
      <c r="AO82" s="1"/>
      <c r="AP82" s="1"/>
    </row>
    <row r="83" spans="2:42" s="4" customFormat="1" ht="18" customHeight="1" x14ac:dyDescent="0.4">
      <c r="B83" s="1"/>
      <c r="C83" s="1" t="s">
        <v>377</v>
      </c>
      <c r="D83" s="4" t="s">
        <v>400</v>
      </c>
      <c r="AJ83" s="1"/>
      <c r="AK83" s="1"/>
      <c r="AL83" s="1"/>
      <c r="AM83" s="1"/>
      <c r="AN83" s="1"/>
      <c r="AO83" s="1"/>
      <c r="AP83" s="1"/>
    </row>
    <row r="84" spans="2:42" s="4" customFormat="1" ht="18" customHeight="1" x14ac:dyDescent="0.4">
      <c r="B84" s="1"/>
      <c r="C84" s="1" t="s">
        <v>377</v>
      </c>
      <c r="D84" s="227" t="s">
        <v>810</v>
      </c>
      <c r="I84" s="4" t="s">
        <v>811</v>
      </c>
      <c r="K84" s="227" t="s">
        <v>812</v>
      </c>
    </row>
    <row r="85" spans="2:42" s="4" customFormat="1" ht="18" customHeight="1" x14ac:dyDescent="0.4">
      <c r="B85" s="1"/>
      <c r="C85" s="1" t="s">
        <v>377</v>
      </c>
      <c r="D85" s="4" t="s">
        <v>401</v>
      </c>
      <c r="AJ85" s="1"/>
      <c r="AK85" s="1"/>
      <c r="AL85" s="1"/>
      <c r="AM85" s="1"/>
      <c r="AN85" s="1"/>
      <c r="AO85" s="1"/>
      <c r="AP85" s="1"/>
    </row>
    <row r="86" spans="2:42" s="4" customFormat="1" ht="18" customHeight="1" x14ac:dyDescent="0.4">
      <c r="B86" s="1"/>
      <c r="C86" s="1" t="s">
        <v>377</v>
      </c>
      <c r="D86" s="227" t="s">
        <v>414</v>
      </c>
      <c r="AJ86" s="1"/>
      <c r="AK86" s="1"/>
      <c r="AL86" s="1"/>
      <c r="AM86" s="1"/>
      <c r="AN86" s="1"/>
      <c r="AO86" s="1"/>
      <c r="AP86" s="1"/>
    </row>
    <row r="87" spans="2:42" s="4" customFormat="1" ht="18" customHeight="1" x14ac:dyDescent="0.4">
      <c r="B87" s="1"/>
      <c r="C87" s="1" t="s">
        <v>377</v>
      </c>
      <c r="D87" s="1" t="s">
        <v>378</v>
      </c>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2:42" s="4" customFormat="1" ht="18" customHeight="1" x14ac:dyDescent="0.4">
      <c r="F88" s="223"/>
    </row>
    <row r="89" spans="2:42" s="4" customFormat="1" ht="18" customHeight="1" x14ac:dyDescent="0.4">
      <c r="D89" s="80"/>
      <c r="E89" s="80"/>
    </row>
    <row r="90" spans="2:42" s="4" customFormat="1" ht="18" customHeight="1" x14ac:dyDescent="0.4">
      <c r="D90" s="80"/>
      <c r="E90" s="80"/>
    </row>
    <row r="91" spans="2:42" s="4" customFormat="1" ht="18" customHeight="1" x14ac:dyDescent="0.4">
      <c r="D91" s="80"/>
      <c r="E91" s="80"/>
    </row>
    <row r="92" spans="2:42" s="4" customFormat="1" ht="18" customHeight="1" x14ac:dyDescent="0.4"/>
    <row r="93" spans="2:42" s="4" customFormat="1" ht="18" customHeight="1" x14ac:dyDescent="0.4"/>
    <row r="94" spans="2:42" s="4" customFormat="1" ht="18" customHeight="1" x14ac:dyDescent="0.4"/>
    <row r="95" spans="2:42" s="4" customFormat="1" ht="18" customHeight="1" x14ac:dyDescent="0.4"/>
    <row r="96" spans="2:42" s="4" customFormat="1" ht="18" customHeight="1" x14ac:dyDescent="0.4"/>
    <row r="97" s="4" customFormat="1"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sheetData>
  <dataConsolidate/>
  <mergeCells count="200">
    <mergeCell ref="BS48:BT48"/>
    <mergeCell ref="BI47:BL47"/>
    <mergeCell ref="AR41:AU41"/>
    <mergeCell ref="X41:AA41"/>
    <mergeCell ref="AB41:AE41"/>
    <mergeCell ref="AR43:AU43"/>
    <mergeCell ref="AF43:AI43"/>
    <mergeCell ref="AF42:AI42"/>
    <mergeCell ref="AR47:AU47"/>
    <mergeCell ref="AV47:AX47"/>
    <mergeCell ref="AY47:BB47"/>
    <mergeCell ref="AV42:AX42"/>
    <mergeCell ref="AV43:AX43"/>
    <mergeCell ref="BI46:BL46"/>
    <mergeCell ref="AJ44:AM44"/>
    <mergeCell ref="AV45:AX45"/>
    <mergeCell ref="AY45:BB45"/>
    <mergeCell ref="AY46:BB46"/>
    <mergeCell ref="AV46:AX46"/>
    <mergeCell ref="AF44:AI44"/>
    <mergeCell ref="AY44:BB44"/>
    <mergeCell ref="AN44:AQ44"/>
    <mergeCell ref="BG46:BH46"/>
    <mergeCell ref="AR46:AU46"/>
    <mergeCell ref="C41:I41"/>
    <mergeCell ref="N41:O41"/>
    <mergeCell ref="BI39:BL40"/>
    <mergeCell ref="AR42:AU42"/>
    <mergeCell ref="X42:AA42"/>
    <mergeCell ref="AJ40:AM40"/>
    <mergeCell ref="AN40:AQ40"/>
    <mergeCell ref="AV41:AX41"/>
    <mergeCell ref="AR39:AU40"/>
    <mergeCell ref="C39:I40"/>
    <mergeCell ref="C43:I43"/>
    <mergeCell ref="N43:O43"/>
    <mergeCell ref="P43:S43"/>
    <mergeCell ref="AB43:AE43"/>
    <mergeCell ref="AJ43:AM43"/>
    <mergeCell ref="C42:I42"/>
    <mergeCell ref="N42:O42"/>
    <mergeCell ref="P42:S42"/>
    <mergeCell ref="T42:W42"/>
    <mergeCell ref="C25:J25"/>
    <mergeCell ref="K25:Z25"/>
    <mergeCell ref="BU33:BW33"/>
    <mergeCell ref="C26:J26"/>
    <mergeCell ref="BS33:BT33"/>
    <mergeCell ref="BX33:CB33"/>
    <mergeCell ref="BU34:BW34"/>
    <mergeCell ref="BX34:CB34"/>
    <mergeCell ref="C32:J33"/>
    <mergeCell ref="K32:Z32"/>
    <mergeCell ref="AE27:AG27"/>
    <mergeCell ref="AH27:AK27"/>
    <mergeCell ref="AL27:AN27"/>
    <mergeCell ref="K26:Z26"/>
    <mergeCell ref="K34:P35"/>
    <mergeCell ref="Q34:R35"/>
    <mergeCell ref="S34:X35"/>
    <mergeCell ref="Y34:Z35"/>
    <mergeCell ref="AO27:BQ27"/>
    <mergeCell ref="AH26:AK26"/>
    <mergeCell ref="AL26:AN26"/>
    <mergeCell ref="AA26:AD26"/>
    <mergeCell ref="C34:J35"/>
    <mergeCell ref="AA32:AH33"/>
    <mergeCell ref="BI45:BL45"/>
    <mergeCell ref="X40:AA40"/>
    <mergeCell ref="T44:W44"/>
    <mergeCell ref="X44:AA44"/>
    <mergeCell ref="J41:L41"/>
    <mergeCell ref="J42:L42"/>
    <mergeCell ref="AN41:AQ41"/>
    <mergeCell ref="BI41:BL41"/>
    <mergeCell ref="AY42:BB42"/>
    <mergeCell ref="AV39:AX40"/>
    <mergeCell ref="AY39:BB40"/>
    <mergeCell ref="AY41:BB41"/>
    <mergeCell ref="BI43:BL43"/>
    <mergeCell ref="BI42:BL42"/>
    <mergeCell ref="BI44:BL44"/>
    <mergeCell ref="BG39:BH40"/>
    <mergeCell ref="BG41:BH41"/>
    <mergeCell ref="BG42:BH42"/>
    <mergeCell ref="BG43:BH43"/>
    <mergeCell ref="BG44:BH44"/>
    <mergeCell ref="BG45:BH45"/>
    <mergeCell ref="BC39:BF40"/>
    <mergeCell ref="BC41:BF41"/>
    <mergeCell ref="BC42:BF42"/>
    <mergeCell ref="B3:F3"/>
    <mergeCell ref="G3:N3"/>
    <mergeCell ref="B7:F7"/>
    <mergeCell ref="G7:N7"/>
    <mergeCell ref="C20:AO22"/>
    <mergeCell ref="P3:T3"/>
    <mergeCell ref="P7:T7"/>
    <mergeCell ref="AH7:AJ8"/>
    <mergeCell ref="AK7:AT7"/>
    <mergeCell ref="AK8:AT8"/>
    <mergeCell ref="P8:T8"/>
    <mergeCell ref="U8:AF8"/>
    <mergeCell ref="B8:F8"/>
    <mergeCell ref="G8:N8"/>
    <mergeCell ref="O17:Z17"/>
    <mergeCell ref="C12:N12"/>
    <mergeCell ref="Q5:X5"/>
    <mergeCell ref="Y5:AT5"/>
    <mergeCell ref="C13:N13"/>
    <mergeCell ref="O13:Z13"/>
    <mergeCell ref="C17:N17"/>
    <mergeCell ref="C15:N16"/>
    <mergeCell ref="AU5:AZ5"/>
    <mergeCell ref="BC46:BF46"/>
    <mergeCell ref="BG47:BH47"/>
    <mergeCell ref="T45:W45"/>
    <mergeCell ref="X46:AA46"/>
    <mergeCell ref="AJ46:AM46"/>
    <mergeCell ref="AN46:AQ46"/>
    <mergeCell ref="AF45:AI45"/>
    <mergeCell ref="AJ45:AM45"/>
    <mergeCell ref="AN45:AQ45"/>
    <mergeCell ref="AB45:AE45"/>
    <mergeCell ref="AR45:AU45"/>
    <mergeCell ref="T46:W46"/>
    <mergeCell ref="BC47:BF47"/>
    <mergeCell ref="AN47:AQ47"/>
    <mergeCell ref="AN43:AQ43"/>
    <mergeCell ref="AY43:BB43"/>
    <mergeCell ref="AI32:AO33"/>
    <mergeCell ref="AI34:AO35"/>
    <mergeCell ref="K27:Z27"/>
    <mergeCell ref="AA27:AD27"/>
    <mergeCell ref="AO25:BQ25"/>
    <mergeCell ref="AO26:BQ26"/>
    <mergeCell ref="AE26:AG26"/>
    <mergeCell ref="C47:S47"/>
    <mergeCell ref="N44:O44"/>
    <mergeCell ref="P44:S44"/>
    <mergeCell ref="P41:S41"/>
    <mergeCell ref="T43:W43"/>
    <mergeCell ref="X43:AA43"/>
    <mergeCell ref="C27:J27"/>
    <mergeCell ref="AF47:AI47"/>
    <mergeCell ref="AJ47:AM47"/>
    <mergeCell ref="AF41:AI41"/>
    <mergeCell ref="AB46:AE46"/>
    <mergeCell ref="T47:W47"/>
    <mergeCell ref="X47:AA47"/>
    <mergeCell ref="AB47:AE47"/>
    <mergeCell ref="AB42:AE42"/>
    <mergeCell ref="C46:I46"/>
    <mergeCell ref="N46:O46"/>
    <mergeCell ref="P46:S46"/>
    <mergeCell ref="C45:I45"/>
    <mergeCell ref="N45:O45"/>
    <mergeCell ref="P45:S45"/>
    <mergeCell ref="C44:I44"/>
    <mergeCell ref="J43:L43"/>
    <mergeCell ref="J44:L44"/>
    <mergeCell ref="J45:L45"/>
    <mergeCell ref="J46:L46"/>
    <mergeCell ref="BC43:BF43"/>
    <mergeCell ref="T39:AE39"/>
    <mergeCell ref="AJ42:AM42"/>
    <mergeCell ref="X45:AA45"/>
    <mergeCell ref="AB44:AE44"/>
    <mergeCell ref="T40:W40"/>
    <mergeCell ref="AB40:AE40"/>
    <mergeCell ref="T41:W41"/>
    <mergeCell ref="AV44:AX44"/>
    <mergeCell ref="BC44:BF44"/>
    <mergeCell ref="BC45:BF45"/>
    <mergeCell ref="AJ41:AM41"/>
    <mergeCell ref="AF39:AI40"/>
    <mergeCell ref="P39:S40"/>
    <mergeCell ref="AJ39:AQ39"/>
    <mergeCell ref="AR44:AU44"/>
    <mergeCell ref="AN42:AQ42"/>
    <mergeCell ref="J39:M40"/>
    <mergeCell ref="N39:O40"/>
    <mergeCell ref="AA34:AH35"/>
    <mergeCell ref="K33:R33"/>
    <mergeCell ref="S33:Z33"/>
    <mergeCell ref="BS34:BT34"/>
    <mergeCell ref="BF9:BO9"/>
    <mergeCell ref="BC7:BE9"/>
    <mergeCell ref="BF7:BO8"/>
    <mergeCell ref="AG13:AL13"/>
    <mergeCell ref="U7:AF7"/>
    <mergeCell ref="AN13:AU13"/>
    <mergeCell ref="AN12:AU12"/>
    <mergeCell ref="AU7:BA7"/>
    <mergeCell ref="AH25:AN25"/>
    <mergeCell ref="AA25:AG25"/>
    <mergeCell ref="O12:AL12"/>
    <mergeCell ref="AU8:BA8"/>
    <mergeCell ref="O15:Z16"/>
    <mergeCell ref="AA13:AF13"/>
  </mergeCells>
  <phoneticPr fontId="1"/>
  <conditionalFormatting sqref="AR41:AR46">
    <cfRule type="cellIs" dxfId="18" priority="5" operator="equal">
      <formula>0</formula>
    </cfRule>
  </conditionalFormatting>
  <conditionalFormatting sqref="G3:N3">
    <cfRule type="cellIs" dxfId="17" priority="4" operator="equal">
      <formula>"変更"</formula>
    </cfRule>
  </conditionalFormatting>
  <conditionalFormatting sqref="P3">
    <cfRule type="cellIs" dxfId="16" priority="3" operator="equal">
      <formula>$G$3=変更</formula>
    </cfRule>
  </conditionalFormatting>
  <dataValidations xWindow="1008" yWindow="554" count="19">
    <dataValidation type="list" allowBlank="1" showInputMessage="1" showErrorMessage="1" sqref="G7:N7">
      <formula1>市町名</formula1>
    </dataValidation>
    <dataValidation allowBlank="1" showInputMessage="1" showErrorMessage="1" prompt="事業実施主体が個人の場合は記入不要" sqref="BK9:BM9 H10:H18 H23:H25 H28:H29"/>
    <dataValidation type="list" allowBlank="1" showInputMessage="1" showErrorMessage="1" sqref="AV41:AV46">
      <formula1>施行方法</formula1>
    </dataValidation>
    <dataValidation type="list" allowBlank="1" showInputMessage="1" showErrorMessage="1" sqref="P41:S46">
      <formula1>県補助率</formula1>
    </dataValidation>
    <dataValidation type="list" allowBlank="1" showInputMessage="1" showErrorMessage="1" sqref="G3:N3">
      <formula1>"当初,変更"</formula1>
    </dataValidation>
    <dataValidation type="list" allowBlank="1" showInputMessage="1" showErrorMessage="1" sqref="AN13">
      <formula1>消費税区分</formula1>
    </dataValidation>
    <dataValidation type="list" allowBlank="1" showInputMessage="1" showErrorMessage="1" sqref="BF9 BF7">
      <formula1>事業メニュー</formula1>
    </dataValidation>
    <dataValidation type="list" allowBlank="1" showInputMessage="1" showErrorMessage="1" sqref="AE26:AG27">
      <formula1>成果目標単位</formula1>
    </dataValidation>
    <dataValidation type="list" allowBlank="1" showInputMessage="1" showErrorMessage="1" sqref="AI34">
      <formula1>"○,ー"</formula1>
    </dataValidation>
    <dataValidation type="list" allowBlank="1" showInputMessage="1" showErrorMessage="1" sqref="K27:Z27">
      <formula1>INDIRECT(C27)</formula1>
    </dataValidation>
    <dataValidation type="list" allowBlank="1" showInputMessage="1" showErrorMessage="1" sqref="O13:Z13">
      <formula1>特認タイプ</formula1>
    </dataValidation>
    <dataValidation allowBlank="1" showInputMessage="1" showErrorMessage="1" promptTitle="特認理由が「有機等」の場合のみ" prompt="認定年月日を記入してください" sqref="AG13:AL13"/>
    <dataValidation type="list" allowBlank="1" showInputMessage="1" showErrorMessage="1" sqref="C13">
      <formula1>INDIRECT(BR13)</formula1>
    </dataValidation>
    <dataValidation type="list" imeMode="on" allowBlank="1" showInputMessage="1" sqref="U7:AF7">
      <formula1>品目</formula1>
    </dataValidation>
    <dataValidation type="list" allowBlank="1" showInputMessage="1" showErrorMessage="1" promptTitle="成果目標（M）、（N）は大雨・大雪被害防止対策" prompt="のみを実施する場合に選択できます。" sqref="K26:Z26">
      <formula1>INDIRECT(C26)</formula1>
    </dataValidation>
    <dataValidation type="list" allowBlank="1" showInputMessage="1" showErrorMessage="1" sqref="BG41:BH46">
      <formula1>"○"</formula1>
    </dataValidation>
    <dataValidation type="list" imeMode="on" allowBlank="1" showInputMessage="1" sqref="M41:M46">
      <formula1>事業量単位</formula1>
    </dataValidation>
    <dataValidation type="list" allowBlank="1" showInputMessage="1" showErrorMessage="1" sqref="D13:M13">
      <formula1>INDIRECT(BT12)</formula1>
    </dataValidation>
    <dataValidation type="list" allowBlank="1" showInputMessage="1" showErrorMessage="1" sqref="N13">
      <formula1>INDIRECT(#REF!)</formula1>
    </dataValidation>
  </dataValidations>
  <hyperlinks>
    <hyperlink ref="D57" location="参考様式1!A1" display="施設等設置場所周辺図（参考様式１）"/>
    <hyperlink ref="D58" location="'2'!A1" display="施設、機械等の管理運営規程（参考様式２）"/>
    <hyperlink ref="D59" location="別紙D!A1" display="誓約書（別紙Ｄ）"/>
    <hyperlink ref="D60" location="別紙E!A1" display="種苗法に関する誓約書（別紙Ｅ）　※農業協同組合（農業者にリース方式で支援する場合、又は農作業受託者にレンタル方式で支援する場合を除く）が事業実施主体の場合、提出不要"/>
    <hyperlink ref="D61" location="別紙C!A1" display="ステップアップ経営者育成対策において成果目標（Ａ）又は（Ｂ）を選択した場合　：　ステップアップ計画書（別紙Ｃ）※受益者毎に作成すること"/>
    <hyperlink ref="D65" location="'7'!A1" display="営農開始に必要な生産資材等を導入する場合　：　営農開始に必要な資材等一覧表（参考様式７）"/>
    <hyperlink ref="D69" location="'3'!A1" display="長寿命化対策に取り組む場合　：　耐用年数が経過したことがわかる資料、事業実施後７年以上利用可能であることが確認できる資料、長寿命化対策上限事業費計算書（参考様式３）"/>
    <hyperlink ref="D77" location="別紙F!A1" display="別記１の９に規定する施設・機械等を整備する場合　：　国の共済制度又は農業共済組合の保険等への加入に関する誓約書（別紙Ｆ) "/>
    <hyperlink ref="D81" location="'5'!A1" display="別表３の事業実施主体のうち（２）、又は（３）のうち農作業受託者にレンタル方式で支援する場合　：　農作業受託計画書（参考様式５）"/>
    <hyperlink ref="D84" location="'4(根域)'!A1" display="根域制限栽培施設"/>
    <hyperlink ref="K84" location="'4(V字)'!A1" display="V字ジョイント栽培施設整備に取り組む事業実施主体で、果樹経営支援対策事業（国庫）の対象となる場合　：　佐賀県園芸農業振興基金協会業務方法書　別記様式１号、補助対象事業費計算書（参考様式４）"/>
    <hyperlink ref="D86" location="'6'!A1" display="効率的な露地野菜集出荷対策に取り組む場合　：　集出荷システム整備計画（参考様式６）"/>
    <hyperlink ref="D64" location="'8'!A1" display="品目たまねぎで機械を導入する場合　：　たまねぎ機械整理合理化計画（参考様式８）"/>
    <hyperlink ref="D74" location="別紙I!Print_Area" display="中古ハウスリノベーション対策を2か年度に渡って実施する場合　　：　　関連する中古ハウスリノベーション対策を2か年度に渡って実施する場合にかかる誓約書（別紙I）"/>
  </hyperlinks>
  <pageMargins left="0.25" right="0.25" top="0.75" bottom="0.75" header="0.3" footer="0.3"/>
  <pageSetup paperSize="9" scale="50" fitToHeight="0" orientation="landscape" r:id="rId1"/>
  <rowBreaks count="1" manualBreakCount="1">
    <brk id="53" max="68" man="1"/>
  </rowBreaks>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1C1CD878-5E4D-4D87-AD21-F12568C8FC75}">
            <xm:f>NOT(ISERROR(SEARCH($G$3=変更,P3)))</xm:f>
            <xm:f>$G$3=変更</xm:f>
            <x14:dxf>
              <font>
                <color rgb="FFFF0000"/>
              </font>
            </x14:dxf>
          </x14:cfRule>
          <xm:sqref>P3</xm:sqref>
        </x14:conditionalFormatting>
      </x14:conditionalFormattings>
    </ext>
    <ext xmlns:x14="http://schemas.microsoft.com/office/spreadsheetml/2009/9/main" uri="{CCE6A557-97BC-4b89-ADB6-D9C93CAAB3DF}">
      <x14:dataValidations xmlns:xm="http://schemas.microsoft.com/office/excel/2006/main" xWindow="1008" yWindow="554" count="2">
        <x14:dataValidation type="list" imeMode="on" allowBlank="1" showInputMessage="1">
          <x14:formula1>
            <xm:f>リスト!$C$2:$C$32</xm:f>
          </x14:formula1>
          <xm:sqref>C34</xm:sqref>
        </x14:dataValidation>
        <x14:dataValidation type="list" allowBlank="1" showInputMessage="1" showErrorMessage="1">
          <x14:formula1>
            <xm:f>リスト!$V$2:$V$3</xm:f>
          </x14:formula1>
          <xm:sqref>AA34:AH35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AL89"/>
  <sheetViews>
    <sheetView showZeros="0" view="pageBreakPreview" zoomScale="90" zoomScaleNormal="100" zoomScaleSheetLayoutView="90" workbookViewId="0">
      <selection activeCell="AG19" sqref="AG19:AJ19"/>
    </sheetView>
  </sheetViews>
  <sheetFormatPr defaultColWidth="4.25" defaultRowHeight="18" customHeight="1" x14ac:dyDescent="0.4"/>
  <cols>
    <col min="1" max="1" width="4" style="1" customWidth="1"/>
    <col min="2" max="22" width="4.25" style="1"/>
    <col min="23" max="23" width="4.25" style="1" customWidth="1"/>
    <col min="24" max="29" width="4.25" style="1"/>
    <col min="30" max="32" width="0" style="1" hidden="1" customWidth="1"/>
    <col min="33" max="37" width="4.25" style="1"/>
    <col min="38" max="38" width="7.5" style="1" customWidth="1"/>
    <col min="39" max="16384" width="4.25" style="1"/>
  </cols>
  <sheetData>
    <row r="1" spans="1:38" ht="18" customHeight="1" x14ac:dyDescent="0.4">
      <c r="A1" s="6" t="s">
        <v>479</v>
      </c>
      <c r="AL1" s="88">
        <v>1</v>
      </c>
    </row>
    <row r="2" spans="1:38" ht="8.25" customHeight="1" x14ac:dyDescent="0.4"/>
    <row r="3" spans="1:38" ht="18" customHeight="1" x14ac:dyDescent="0.4">
      <c r="B3" s="444" t="s">
        <v>478</v>
      </c>
      <c r="C3" s="444"/>
      <c r="D3" s="444"/>
      <c r="E3" s="444"/>
      <c r="F3" s="444"/>
      <c r="G3" s="444"/>
      <c r="H3" s="444"/>
      <c r="I3" s="444"/>
      <c r="J3" s="444"/>
      <c r="K3" s="444"/>
      <c r="L3" s="444"/>
      <c r="M3" s="444"/>
      <c r="N3" s="444"/>
      <c r="O3" s="444"/>
      <c r="P3" s="444"/>
      <c r="Q3" s="444"/>
      <c r="R3" s="444"/>
      <c r="S3" s="444"/>
      <c r="T3" s="444"/>
    </row>
    <row r="5" spans="1:38" ht="18" customHeight="1" x14ac:dyDescent="0.4">
      <c r="C5" s="340" t="s">
        <v>477</v>
      </c>
      <c r="D5" s="340"/>
      <c r="E5" s="340"/>
      <c r="F5" s="340">
        <f>'別紙B-2'!U8</f>
        <v>0</v>
      </c>
      <c r="G5" s="340"/>
      <c r="H5" s="340"/>
      <c r="I5" s="340"/>
      <c r="J5" s="340"/>
      <c r="L5" s="340" t="s">
        <v>476</v>
      </c>
      <c r="M5" s="340"/>
      <c r="N5" s="286">
        <f>'別紙B-2'!U7</f>
        <v>0</v>
      </c>
      <c r="O5" s="286"/>
      <c r="P5" s="286"/>
      <c r="Q5" s="286"/>
    </row>
    <row r="7" spans="1:38" ht="18" customHeight="1" x14ac:dyDescent="0.4">
      <c r="B7" s="1" t="s">
        <v>475</v>
      </c>
    </row>
    <row r="8" spans="1:38" ht="12.75" customHeight="1" x14ac:dyDescent="0.4"/>
    <row r="9" spans="1:38" ht="18" customHeight="1" x14ac:dyDescent="0.4">
      <c r="C9" s="1" t="s">
        <v>474</v>
      </c>
    </row>
    <row r="10" spans="1:38" ht="18" customHeight="1" x14ac:dyDescent="0.4">
      <c r="C10" s="340" t="s">
        <v>153</v>
      </c>
      <c r="D10" s="340"/>
      <c r="E10" s="340"/>
      <c r="F10" s="340"/>
      <c r="G10" s="340"/>
      <c r="H10" s="340"/>
      <c r="I10" s="372" t="s">
        <v>473</v>
      </c>
      <c r="J10" s="372"/>
      <c r="K10" s="372"/>
      <c r="L10" s="372"/>
      <c r="M10" s="372"/>
      <c r="N10" s="372"/>
      <c r="O10" s="372"/>
      <c r="P10" s="372" t="s">
        <v>472</v>
      </c>
      <c r="Q10" s="372"/>
      <c r="R10" s="372"/>
      <c r="S10" s="372"/>
      <c r="T10" s="372"/>
      <c r="U10" s="372"/>
      <c r="V10" s="372"/>
      <c r="W10" s="372" t="s">
        <v>471</v>
      </c>
      <c r="X10" s="372"/>
      <c r="Y10" s="372"/>
      <c r="Z10" s="372"/>
      <c r="AA10" s="372"/>
      <c r="AB10" s="372"/>
      <c r="AC10" s="372"/>
      <c r="AD10" s="340" t="s">
        <v>470</v>
      </c>
      <c r="AE10" s="340"/>
      <c r="AF10" s="340"/>
      <c r="AG10" s="340"/>
      <c r="AH10" s="340"/>
      <c r="AI10" s="340"/>
      <c r="AJ10" s="340"/>
    </row>
    <row r="11" spans="1:38" ht="18" customHeight="1" x14ac:dyDescent="0.4">
      <c r="C11" s="340"/>
      <c r="D11" s="340"/>
      <c r="E11" s="340"/>
      <c r="F11" s="340"/>
      <c r="G11" s="340"/>
      <c r="H11" s="340"/>
      <c r="I11" s="447" t="s">
        <v>452</v>
      </c>
      <c r="J11" s="447"/>
      <c r="K11" s="447"/>
      <c r="L11" s="447" t="s">
        <v>462</v>
      </c>
      <c r="M11" s="447"/>
      <c r="N11" s="447"/>
      <c r="O11" s="447"/>
      <c r="P11" s="447" t="s">
        <v>452</v>
      </c>
      <c r="Q11" s="447"/>
      <c r="R11" s="447"/>
      <c r="S11" s="447" t="s">
        <v>462</v>
      </c>
      <c r="T11" s="447"/>
      <c r="U11" s="447"/>
      <c r="V11" s="447"/>
      <c r="W11" s="447" t="s">
        <v>452</v>
      </c>
      <c r="X11" s="447"/>
      <c r="Y11" s="447"/>
      <c r="Z11" s="447" t="s">
        <v>462</v>
      </c>
      <c r="AA11" s="447"/>
      <c r="AB11" s="447"/>
      <c r="AC11" s="447"/>
      <c r="AD11" s="447" t="s">
        <v>452</v>
      </c>
      <c r="AE11" s="447"/>
      <c r="AF11" s="447"/>
      <c r="AG11" s="447" t="s">
        <v>462</v>
      </c>
      <c r="AH11" s="447"/>
      <c r="AI11" s="447"/>
      <c r="AJ11" s="447"/>
    </row>
    <row r="12" spans="1:38" ht="18" customHeight="1" x14ac:dyDescent="0.4">
      <c r="C12" s="340" t="s">
        <v>448</v>
      </c>
      <c r="D12" s="340"/>
      <c r="E12" s="286">
        <f>N5</f>
        <v>0</v>
      </c>
      <c r="F12" s="286"/>
      <c r="G12" s="286"/>
      <c r="H12" s="286"/>
      <c r="I12" s="446"/>
      <c r="J12" s="446"/>
      <c r="K12" s="446"/>
      <c r="L12" s="446"/>
      <c r="M12" s="446"/>
      <c r="N12" s="446"/>
      <c r="O12" s="446"/>
      <c r="P12" s="446"/>
      <c r="Q12" s="446"/>
      <c r="R12" s="446"/>
      <c r="S12" s="446"/>
      <c r="T12" s="446"/>
      <c r="U12" s="446"/>
      <c r="V12" s="446"/>
      <c r="W12" s="446"/>
      <c r="X12" s="446"/>
      <c r="Y12" s="446"/>
      <c r="Z12" s="446"/>
      <c r="AA12" s="446"/>
      <c r="AB12" s="446"/>
      <c r="AC12" s="446"/>
      <c r="AD12" s="445" t="str">
        <f t="shared" ref="AD12:AD19" si="0">IF(ISBLANK(I12),"",AVERAGE(I12,P12,W12))</f>
        <v/>
      </c>
      <c r="AE12" s="445"/>
      <c r="AF12" s="445"/>
      <c r="AG12" s="445" t="str">
        <f t="shared" ref="AG12:AG19" si="1">IF(ISBLANK(L12),"",AVERAGE(L12,S12,Z12))</f>
        <v/>
      </c>
      <c r="AH12" s="445"/>
      <c r="AI12" s="445"/>
      <c r="AJ12" s="445"/>
    </row>
    <row r="13" spans="1:38" ht="18" customHeight="1" x14ac:dyDescent="0.4">
      <c r="C13" s="286" t="s">
        <v>461</v>
      </c>
      <c r="D13" s="286"/>
      <c r="E13" s="298"/>
      <c r="F13" s="299"/>
      <c r="G13" s="299"/>
      <c r="H13" s="300"/>
      <c r="I13" s="446"/>
      <c r="J13" s="446"/>
      <c r="K13" s="446"/>
      <c r="L13" s="446"/>
      <c r="M13" s="446"/>
      <c r="N13" s="446"/>
      <c r="O13" s="446"/>
      <c r="P13" s="446"/>
      <c r="Q13" s="446"/>
      <c r="R13" s="446"/>
      <c r="S13" s="446"/>
      <c r="T13" s="446"/>
      <c r="U13" s="446"/>
      <c r="V13" s="446"/>
      <c r="W13" s="446"/>
      <c r="X13" s="446"/>
      <c r="Y13" s="446"/>
      <c r="Z13" s="446"/>
      <c r="AA13" s="446"/>
      <c r="AB13" s="446"/>
      <c r="AC13" s="446"/>
      <c r="AD13" s="445" t="str">
        <f t="shared" si="0"/>
        <v/>
      </c>
      <c r="AE13" s="445"/>
      <c r="AF13" s="445"/>
      <c r="AG13" s="445" t="str">
        <f t="shared" si="1"/>
        <v/>
      </c>
      <c r="AH13" s="445"/>
      <c r="AI13" s="445"/>
      <c r="AJ13" s="445"/>
    </row>
    <row r="14" spans="1:38" ht="18" customHeight="1" x14ac:dyDescent="0.4">
      <c r="C14" s="286"/>
      <c r="D14" s="286"/>
      <c r="E14" s="298"/>
      <c r="F14" s="299"/>
      <c r="G14" s="299"/>
      <c r="H14" s="300"/>
      <c r="I14" s="446"/>
      <c r="J14" s="446"/>
      <c r="K14" s="446"/>
      <c r="L14" s="446"/>
      <c r="M14" s="446"/>
      <c r="N14" s="446"/>
      <c r="O14" s="446"/>
      <c r="P14" s="446"/>
      <c r="Q14" s="446"/>
      <c r="R14" s="446"/>
      <c r="S14" s="446"/>
      <c r="T14" s="446"/>
      <c r="U14" s="446"/>
      <c r="V14" s="446"/>
      <c r="W14" s="446"/>
      <c r="X14" s="446"/>
      <c r="Y14" s="446"/>
      <c r="Z14" s="446"/>
      <c r="AA14" s="446"/>
      <c r="AB14" s="446"/>
      <c r="AC14" s="446"/>
      <c r="AD14" s="445" t="str">
        <f t="shared" si="0"/>
        <v/>
      </c>
      <c r="AE14" s="445"/>
      <c r="AF14" s="445"/>
      <c r="AG14" s="445" t="str">
        <f t="shared" si="1"/>
        <v/>
      </c>
      <c r="AH14" s="445"/>
      <c r="AI14" s="445"/>
      <c r="AJ14" s="445"/>
    </row>
    <row r="15" spans="1:38" ht="18" customHeight="1" x14ac:dyDescent="0.4">
      <c r="C15" s="286"/>
      <c r="D15" s="286"/>
      <c r="E15" s="298"/>
      <c r="F15" s="299"/>
      <c r="G15" s="299"/>
      <c r="H15" s="300"/>
      <c r="I15" s="446"/>
      <c r="J15" s="446"/>
      <c r="K15" s="446"/>
      <c r="L15" s="446"/>
      <c r="M15" s="446"/>
      <c r="N15" s="446"/>
      <c r="O15" s="446"/>
      <c r="P15" s="446"/>
      <c r="Q15" s="446"/>
      <c r="R15" s="446"/>
      <c r="S15" s="446"/>
      <c r="T15" s="446"/>
      <c r="U15" s="446"/>
      <c r="V15" s="446"/>
      <c r="W15" s="446"/>
      <c r="X15" s="446"/>
      <c r="Y15" s="446"/>
      <c r="Z15" s="446"/>
      <c r="AA15" s="446"/>
      <c r="AB15" s="446"/>
      <c r="AC15" s="446"/>
      <c r="AD15" s="445" t="str">
        <f t="shared" si="0"/>
        <v/>
      </c>
      <c r="AE15" s="445"/>
      <c r="AF15" s="445"/>
      <c r="AG15" s="445" t="str">
        <f t="shared" si="1"/>
        <v/>
      </c>
      <c r="AH15" s="445"/>
      <c r="AI15" s="445"/>
      <c r="AJ15" s="445"/>
    </row>
    <row r="16" spans="1:38" ht="18" customHeight="1" x14ac:dyDescent="0.4">
      <c r="C16" s="286"/>
      <c r="D16" s="286"/>
      <c r="E16" s="298"/>
      <c r="F16" s="299"/>
      <c r="G16" s="299"/>
      <c r="H16" s="300"/>
      <c r="I16" s="446"/>
      <c r="J16" s="446"/>
      <c r="K16" s="446"/>
      <c r="L16" s="446"/>
      <c r="M16" s="446"/>
      <c r="N16" s="446"/>
      <c r="O16" s="446"/>
      <c r="P16" s="446"/>
      <c r="Q16" s="446"/>
      <c r="R16" s="446"/>
      <c r="S16" s="446"/>
      <c r="T16" s="446"/>
      <c r="U16" s="446"/>
      <c r="V16" s="446"/>
      <c r="W16" s="446"/>
      <c r="X16" s="446"/>
      <c r="Y16" s="446"/>
      <c r="Z16" s="446"/>
      <c r="AA16" s="446"/>
      <c r="AB16" s="446"/>
      <c r="AC16" s="446"/>
      <c r="AD16" s="445" t="str">
        <f t="shared" si="0"/>
        <v/>
      </c>
      <c r="AE16" s="445"/>
      <c r="AF16" s="445"/>
      <c r="AG16" s="445" t="str">
        <f t="shared" si="1"/>
        <v/>
      </c>
      <c r="AH16" s="445"/>
      <c r="AI16" s="445"/>
      <c r="AJ16" s="445"/>
    </row>
    <row r="17" spans="3:36" ht="18" customHeight="1" x14ac:dyDescent="0.4">
      <c r="C17" s="286"/>
      <c r="D17" s="286"/>
      <c r="E17" s="298"/>
      <c r="F17" s="299"/>
      <c r="G17" s="299"/>
      <c r="H17" s="300"/>
      <c r="I17" s="446"/>
      <c r="J17" s="446"/>
      <c r="K17" s="446"/>
      <c r="L17" s="446"/>
      <c r="M17" s="446"/>
      <c r="N17" s="446"/>
      <c r="O17" s="446"/>
      <c r="P17" s="446"/>
      <c r="Q17" s="446"/>
      <c r="R17" s="446"/>
      <c r="S17" s="446"/>
      <c r="T17" s="446"/>
      <c r="U17" s="446"/>
      <c r="V17" s="446"/>
      <c r="W17" s="446"/>
      <c r="X17" s="446"/>
      <c r="Y17" s="446"/>
      <c r="Z17" s="446"/>
      <c r="AA17" s="446"/>
      <c r="AB17" s="446"/>
      <c r="AC17" s="446"/>
      <c r="AD17" s="445" t="str">
        <f t="shared" si="0"/>
        <v/>
      </c>
      <c r="AE17" s="445"/>
      <c r="AF17" s="445"/>
      <c r="AG17" s="445" t="str">
        <f t="shared" si="1"/>
        <v/>
      </c>
      <c r="AH17" s="445"/>
      <c r="AI17" s="445"/>
      <c r="AJ17" s="445"/>
    </row>
    <row r="18" spans="3:36" ht="18" customHeight="1" x14ac:dyDescent="0.4">
      <c r="C18" s="286"/>
      <c r="D18" s="286"/>
      <c r="E18" s="298"/>
      <c r="F18" s="299"/>
      <c r="G18" s="299"/>
      <c r="H18" s="300"/>
      <c r="I18" s="446"/>
      <c r="J18" s="446"/>
      <c r="K18" s="446"/>
      <c r="L18" s="446"/>
      <c r="M18" s="446"/>
      <c r="N18" s="446"/>
      <c r="O18" s="446"/>
      <c r="P18" s="446"/>
      <c r="Q18" s="446"/>
      <c r="R18" s="446"/>
      <c r="S18" s="446"/>
      <c r="T18" s="446"/>
      <c r="U18" s="446"/>
      <c r="V18" s="446"/>
      <c r="W18" s="446"/>
      <c r="X18" s="446"/>
      <c r="Y18" s="446"/>
      <c r="Z18" s="446"/>
      <c r="AA18" s="446"/>
      <c r="AB18" s="446"/>
      <c r="AC18" s="446"/>
      <c r="AD18" s="445" t="str">
        <f t="shared" si="0"/>
        <v/>
      </c>
      <c r="AE18" s="445"/>
      <c r="AF18" s="445"/>
      <c r="AG18" s="445" t="str">
        <f t="shared" si="1"/>
        <v/>
      </c>
      <c r="AH18" s="445"/>
      <c r="AI18" s="445"/>
      <c r="AJ18" s="445"/>
    </row>
    <row r="19" spans="3:36" ht="18" customHeight="1" x14ac:dyDescent="0.4">
      <c r="C19" s="286"/>
      <c r="D19" s="286"/>
      <c r="E19" s="298"/>
      <c r="F19" s="299"/>
      <c r="G19" s="299"/>
      <c r="H19" s="300"/>
      <c r="I19" s="446"/>
      <c r="J19" s="446"/>
      <c r="K19" s="446"/>
      <c r="L19" s="446"/>
      <c r="M19" s="446"/>
      <c r="N19" s="446"/>
      <c r="O19" s="446"/>
      <c r="P19" s="446"/>
      <c r="Q19" s="446"/>
      <c r="R19" s="446"/>
      <c r="S19" s="446"/>
      <c r="T19" s="446"/>
      <c r="U19" s="446"/>
      <c r="V19" s="446"/>
      <c r="W19" s="446"/>
      <c r="X19" s="446"/>
      <c r="Y19" s="446"/>
      <c r="Z19" s="446"/>
      <c r="AA19" s="446"/>
      <c r="AB19" s="446"/>
      <c r="AC19" s="446"/>
      <c r="AD19" s="445" t="str">
        <f t="shared" si="0"/>
        <v/>
      </c>
      <c r="AE19" s="445"/>
      <c r="AF19" s="445"/>
      <c r="AG19" s="445" t="str">
        <f t="shared" si="1"/>
        <v/>
      </c>
      <c r="AH19" s="445"/>
      <c r="AI19" s="445"/>
      <c r="AJ19" s="445"/>
    </row>
    <row r="20" spans="3:36" ht="18" customHeight="1" x14ac:dyDescent="0.4">
      <c r="C20" s="280" t="s">
        <v>8</v>
      </c>
      <c r="D20" s="281"/>
      <c r="E20" s="281"/>
      <c r="F20" s="281"/>
      <c r="G20" s="281"/>
      <c r="H20" s="282"/>
      <c r="I20" s="456">
        <f>SUM(I12:K19)</f>
        <v>0</v>
      </c>
      <c r="J20" s="456"/>
      <c r="K20" s="456"/>
      <c r="L20" s="456">
        <f>SUM(L12:O19)</f>
        <v>0</v>
      </c>
      <c r="M20" s="456"/>
      <c r="N20" s="456"/>
      <c r="O20" s="456"/>
      <c r="P20" s="456">
        <f>SUM(P12:R19)</f>
        <v>0</v>
      </c>
      <c r="Q20" s="456"/>
      <c r="R20" s="456"/>
      <c r="S20" s="456">
        <f>SUM(S12:V19)</f>
        <v>0</v>
      </c>
      <c r="T20" s="456"/>
      <c r="U20" s="456"/>
      <c r="V20" s="456"/>
      <c r="W20" s="456">
        <f>SUM(W12:Y19)</f>
        <v>0</v>
      </c>
      <c r="X20" s="456"/>
      <c r="Y20" s="456"/>
      <c r="Z20" s="456">
        <f>SUM(Z12:AC19)</f>
        <v>0</v>
      </c>
      <c r="AA20" s="456"/>
      <c r="AB20" s="456"/>
      <c r="AC20" s="456"/>
      <c r="AD20" s="456">
        <f>SUM(AD12:AF19)</f>
        <v>0</v>
      </c>
      <c r="AE20" s="456"/>
      <c r="AF20" s="456"/>
      <c r="AG20" s="456">
        <f>SUM(AG12:AJ19)</f>
        <v>0</v>
      </c>
      <c r="AH20" s="456"/>
      <c r="AI20" s="456"/>
      <c r="AJ20" s="456"/>
    </row>
    <row r="21" spans="3:36" ht="18" hidden="1" customHeight="1" x14ac:dyDescent="0.4">
      <c r="AD21" s="448" t="s">
        <v>466</v>
      </c>
      <c r="AE21" s="449"/>
      <c r="AF21" s="449"/>
      <c r="AG21" s="452" t="str">
        <f>IF(ISBLANK(L12),"",IF(AG20&gt;=100000000,"佐賀さいこうモデル",IF(AG20&gt;=40000000,"発展モデル","標準モデル")))</f>
        <v/>
      </c>
      <c r="AH21" s="452"/>
      <c r="AI21" s="452"/>
      <c r="AJ21" s="453"/>
    </row>
    <row r="22" spans="3:36" ht="18" hidden="1" customHeight="1" thickBot="1" x14ac:dyDescent="0.45">
      <c r="AD22" s="450"/>
      <c r="AE22" s="451"/>
      <c r="AF22" s="451"/>
      <c r="AG22" s="454"/>
      <c r="AH22" s="454"/>
      <c r="AI22" s="454"/>
      <c r="AJ22" s="455"/>
    </row>
    <row r="23" spans="3:36" ht="12" customHeight="1" x14ac:dyDescent="0.4"/>
    <row r="24" spans="3:36" ht="18" customHeight="1" x14ac:dyDescent="0.4">
      <c r="C24" s="1" t="s">
        <v>469</v>
      </c>
    </row>
    <row r="25" spans="3:36" ht="18" customHeight="1" x14ac:dyDescent="0.4">
      <c r="C25" s="340" t="s">
        <v>153</v>
      </c>
      <c r="D25" s="340"/>
      <c r="E25" s="340"/>
      <c r="F25" s="340"/>
      <c r="G25" s="340"/>
      <c r="H25" s="340"/>
      <c r="I25" s="340" t="s">
        <v>468</v>
      </c>
      <c r="J25" s="340"/>
      <c r="K25" s="340"/>
      <c r="L25" s="340"/>
      <c r="M25" s="340"/>
      <c r="N25" s="340"/>
      <c r="O25" s="340"/>
      <c r="P25" s="340" t="s">
        <v>467</v>
      </c>
      <c r="Q25" s="340"/>
      <c r="R25" s="340"/>
      <c r="S25" s="340"/>
      <c r="T25" s="340"/>
      <c r="U25" s="340"/>
      <c r="V25" s="340"/>
    </row>
    <row r="26" spans="3:36" ht="18" customHeight="1" x14ac:dyDescent="0.4">
      <c r="C26" s="340"/>
      <c r="D26" s="340"/>
      <c r="E26" s="340"/>
      <c r="F26" s="340"/>
      <c r="G26" s="340"/>
      <c r="H26" s="340"/>
      <c r="I26" s="447" t="s">
        <v>452</v>
      </c>
      <c r="J26" s="447"/>
      <c r="K26" s="447"/>
      <c r="L26" s="447" t="s">
        <v>462</v>
      </c>
      <c r="M26" s="447"/>
      <c r="N26" s="447"/>
      <c r="O26" s="447"/>
      <c r="P26" s="447" t="s">
        <v>452</v>
      </c>
      <c r="Q26" s="447"/>
      <c r="R26" s="447"/>
      <c r="S26" s="447" t="s">
        <v>462</v>
      </c>
      <c r="T26" s="447"/>
      <c r="U26" s="447"/>
      <c r="V26" s="447"/>
    </row>
    <row r="27" spans="3:36" ht="18" customHeight="1" x14ac:dyDescent="0.4">
      <c r="C27" s="340" t="s">
        <v>448</v>
      </c>
      <c r="D27" s="340"/>
      <c r="E27" s="301">
        <f>N5</f>
        <v>0</v>
      </c>
      <c r="F27" s="302"/>
      <c r="G27" s="302"/>
      <c r="H27" s="303"/>
      <c r="I27" s="457">
        <f t="shared" ref="I27:I34" si="2">W12</f>
        <v>0</v>
      </c>
      <c r="J27" s="458"/>
      <c r="K27" s="459"/>
      <c r="L27" s="460" t="str">
        <f t="shared" ref="L27:L34" si="3">AG12</f>
        <v/>
      </c>
      <c r="M27" s="460"/>
      <c r="N27" s="460"/>
      <c r="O27" s="460"/>
      <c r="P27" s="463"/>
      <c r="Q27" s="463"/>
      <c r="R27" s="463"/>
      <c r="S27" s="462" t="str">
        <f t="shared" ref="S27:S34" si="4">IF(ISBLANK(P27),"",L27/I27*P27)</f>
        <v/>
      </c>
      <c r="T27" s="462"/>
      <c r="U27" s="462"/>
      <c r="V27" s="462"/>
    </row>
    <row r="28" spans="3:36" ht="18" customHeight="1" x14ac:dyDescent="0.4">
      <c r="C28" s="286" t="s">
        <v>461</v>
      </c>
      <c r="D28" s="286"/>
      <c r="E28" s="301">
        <f t="shared" ref="E28:E34" si="5">E13</f>
        <v>0</v>
      </c>
      <c r="F28" s="302"/>
      <c r="G28" s="302"/>
      <c r="H28" s="303"/>
      <c r="I28" s="457">
        <f t="shared" si="2"/>
        <v>0</v>
      </c>
      <c r="J28" s="458"/>
      <c r="K28" s="459"/>
      <c r="L28" s="460" t="str">
        <f t="shared" si="3"/>
        <v/>
      </c>
      <c r="M28" s="460"/>
      <c r="N28" s="460"/>
      <c r="O28" s="460"/>
      <c r="P28" s="461"/>
      <c r="Q28" s="461"/>
      <c r="R28" s="461"/>
      <c r="S28" s="462" t="str">
        <f t="shared" si="4"/>
        <v/>
      </c>
      <c r="T28" s="462"/>
      <c r="U28" s="462"/>
      <c r="V28" s="462"/>
    </row>
    <row r="29" spans="3:36" ht="18" customHeight="1" x14ac:dyDescent="0.4">
      <c r="C29" s="286"/>
      <c r="D29" s="286"/>
      <c r="E29" s="301">
        <f t="shared" si="5"/>
        <v>0</v>
      </c>
      <c r="F29" s="302"/>
      <c r="G29" s="302"/>
      <c r="H29" s="303"/>
      <c r="I29" s="457">
        <f t="shared" si="2"/>
        <v>0</v>
      </c>
      <c r="J29" s="458"/>
      <c r="K29" s="459"/>
      <c r="L29" s="460" t="str">
        <f t="shared" si="3"/>
        <v/>
      </c>
      <c r="M29" s="460"/>
      <c r="N29" s="460"/>
      <c r="O29" s="460"/>
      <c r="P29" s="461"/>
      <c r="Q29" s="461"/>
      <c r="R29" s="461"/>
      <c r="S29" s="462" t="str">
        <f t="shared" si="4"/>
        <v/>
      </c>
      <c r="T29" s="462"/>
      <c r="U29" s="462"/>
      <c r="V29" s="462"/>
    </row>
    <row r="30" spans="3:36" ht="18" customHeight="1" x14ac:dyDescent="0.4">
      <c r="C30" s="286"/>
      <c r="D30" s="286"/>
      <c r="E30" s="301">
        <f t="shared" si="5"/>
        <v>0</v>
      </c>
      <c r="F30" s="302"/>
      <c r="G30" s="302"/>
      <c r="H30" s="303"/>
      <c r="I30" s="457">
        <f t="shared" si="2"/>
        <v>0</v>
      </c>
      <c r="J30" s="458"/>
      <c r="K30" s="459"/>
      <c r="L30" s="460" t="str">
        <f t="shared" si="3"/>
        <v/>
      </c>
      <c r="M30" s="460"/>
      <c r="N30" s="460"/>
      <c r="O30" s="460"/>
      <c r="P30" s="461"/>
      <c r="Q30" s="461"/>
      <c r="R30" s="461"/>
      <c r="S30" s="462" t="str">
        <f t="shared" si="4"/>
        <v/>
      </c>
      <c r="T30" s="462"/>
      <c r="U30" s="462"/>
      <c r="V30" s="462"/>
    </row>
    <row r="31" spans="3:36" ht="18" customHeight="1" x14ac:dyDescent="0.4">
      <c r="C31" s="286"/>
      <c r="D31" s="286"/>
      <c r="E31" s="301">
        <f t="shared" si="5"/>
        <v>0</v>
      </c>
      <c r="F31" s="302"/>
      <c r="G31" s="302"/>
      <c r="H31" s="303"/>
      <c r="I31" s="457">
        <f t="shared" si="2"/>
        <v>0</v>
      </c>
      <c r="J31" s="458"/>
      <c r="K31" s="459"/>
      <c r="L31" s="460" t="str">
        <f t="shared" si="3"/>
        <v/>
      </c>
      <c r="M31" s="460"/>
      <c r="N31" s="460"/>
      <c r="O31" s="460"/>
      <c r="P31" s="461"/>
      <c r="Q31" s="461"/>
      <c r="R31" s="461"/>
      <c r="S31" s="462" t="str">
        <f t="shared" si="4"/>
        <v/>
      </c>
      <c r="T31" s="462"/>
      <c r="U31" s="462"/>
      <c r="V31" s="462"/>
    </row>
    <row r="32" spans="3:36" ht="18" customHeight="1" x14ac:dyDescent="0.4">
      <c r="C32" s="286"/>
      <c r="D32" s="286"/>
      <c r="E32" s="301">
        <f t="shared" si="5"/>
        <v>0</v>
      </c>
      <c r="F32" s="302"/>
      <c r="G32" s="302"/>
      <c r="H32" s="303"/>
      <c r="I32" s="457">
        <f t="shared" si="2"/>
        <v>0</v>
      </c>
      <c r="J32" s="458"/>
      <c r="K32" s="459"/>
      <c r="L32" s="460" t="str">
        <f t="shared" si="3"/>
        <v/>
      </c>
      <c r="M32" s="460"/>
      <c r="N32" s="460"/>
      <c r="O32" s="460"/>
      <c r="P32" s="461"/>
      <c r="Q32" s="461"/>
      <c r="R32" s="461"/>
      <c r="S32" s="462" t="str">
        <f t="shared" si="4"/>
        <v/>
      </c>
      <c r="T32" s="462"/>
      <c r="U32" s="462"/>
      <c r="V32" s="462"/>
    </row>
    <row r="33" spans="3:29" ht="18" customHeight="1" x14ac:dyDescent="0.4">
      <c r="C33" s="286"/>
      <c r="D33" s="286"/>
      <c r="E33" s="301">
        <f t="shared" si="5"/>
        <v>0</v>
      </c>
      <c r="F33" s="302"/>
      <c r="G33" s="302"/>
      <c r="H33" s="303"/>
      <c r="I33" s="457">
        <f t="shared" si="2"/>
        <v>0</v>
      </c>
      <c r="J33" s="458"/>
      <c r="K33" s="459"/>
      <c r="L33" s="460" t="str">
        <f t="shared" si="3"/>
        <v/>
      </c>
      <c r="M33" s="460"/>
      <c r="N33" s="460"/>
      <c r="O33" s="460"/>
      <c r="P33" s="461"/>
      <c r="Q33" s="461"/>
      <c r="R33" s="461"/>
      <c r="S33" s="462" t="str">
        <f t="shared" si="4"/>
        <v/>
      </c>
      <c r="T33" s="462"/>
      <c r="U33" s="462"/>
      <c r="V33" s="462"/>
    </row>
    <row r="34" spans="3:29" ht="18" customHeight="1" x14ac:dyDescent="0.4">
      <c r="C34" s="286"/>
      <c r="D34" s="286"/>
      <c r="E34" s="301">
        <f t="shared" si="5"/>
        <v>0</v>
      </c>
      <c r="F34" s="302"/>
      <c r="G34" s="302"/>
      <c r="H34" s="303"/>
      <c r="I34" s="457">
        <f t="shared" si="2"/>
        <v>0</v>
      </c>
      <c r="J34" s="458"/>
      <c r="K34" s="459"/>
      <c r="L34" s="460" t="str">
        <f t="shared" si="3"/>
        <v/>
      </c>
      <c r="M34" s="460"/>
      <c r="N34" s="460"/>
      <c r="O34" s="460"/>
      <c r="P34" s="461"/>
      <c r="Q34" s="461"/>
      <c r="R34" s="461"/>
      <c r="S34" s="462" t="str">
        <f t="shared" si="4"/>
        <v/>
      </c>
      <c r="T34" s="462"/>
      <c r="U34" s="462"/>
      <c r="V34" s="462"/>
    </row>
    <row r="35" spans="3:29" ht="18" customHeight="1" x14ac:dyDescent="0.4">
      <c r="C35" s="280" t="s">
        <v>8</v>
      </c>
      <c r="D35" s="281"/>
      <c r="E35" s="281"/>
      <c r="F35" s="281"/>
      <c r="G35" s="281"/>
      <c r="H35" s="282"/>
      <c r="I35" s="456">
        <f>SUM(I27:K34)</f>
        <v>0</v>
      </c>
      <c r="J35" s="456"/>
      <c r="K35" s="456"/>
      <c r="L35" s="456">
        <f>SUM(L27:O34)</f>
        <v>0</v>
      </c>
      <c r="M35" s="456"/>
      <c r="N35" s="456"/>
      <c r="O35" s="456"/>
      <c r="P35" s="456">
        <f>SUM(P27:R34)</f>
        <v>0</v>
      </c>
      <c r="Q35" s="456"/>
      <c r="R35" s="456"/>
      <c r="S35" s="456">
        <f>SUM(S27:V34)</f>
        <v>0</v>
      </c>
      <c r="T35" s="456"/>
      <c r="U35" s="456"/>
      <c r="V35" s="456"/>
    </row>
    <row r="36" spans="3:29" ht="18" hidden="1" customHeight="1" x14ac:dyDescent="0.4">
      <c r="I36" s="467" t="s">
        <v>466</v>
      </c>
      <c r="J36" s="468"/>
      <c r="K36" s="468"/>
      <c r="L36" s="464" t="str">
        <f>IF(ISBLANK(L12),"",IF(L35&gt;=100000000,"佐賀さいこうモデル",IF(L35&gt;=40000000,"発展モデル","標準モデル")))</f>
        <v/>
      </c>
      <c r="M36" s="464"/>
      <c r="N36" s="464"/>
      <c r="O36" s="465"/>
      <c r="P36" s="448" t="s">
        <v>466</v>
      </c>
      <c r="Q36" s="449"/>
      <c r="R36" s="449"/>
      <c r="S36" s="452" t="str">
        <f>IF(ISBLANK(P27),"",IF(S35&gt;=100000000,"佐賀さいこうモデル",IF(S35&gt;=40000000,"発展モデル","標準モデル")))</f>
        <v/>
      </c>
      <c r="T36" s="452"/>
      <c r="U36" s="452"/>
      <c r="V36" s="453"/>
    </row>
    <row r="37" spans="3:29" ht="18" hidden="1" customHeight="1" thickBot="1" x14ac:dyDescent="0.45">
      <c r="I37" s="450"/>
      <c r="J37" s="451"/>
      <c r="K37" s="451"/>
      <c r="L37" s="454"/>
      <c r="M37" s="454"/>
      <c r="N37" s="454"/>
      <c r="O37" s="455"/>
      <c r="P37" s="450"/>
      <c r="Q37" s="451"/>
      <c r="R37" s="451"/>
      <c r="S37" s="454"/>
      <c r="T37" s="454"/>
      <c r="U37" s="454"/>
      <c r="V37" s="455"/>
    </row>
    <row r="38" spans="3:29" ht="18" customHeight="1" x14ac:dyDescent="0.4">
      <c r="C38" s="86" t="s">
        <v>416</v>
      </c>
      <c r="D38" s="1" t="s">
        <v>465</v>
      </c>
      <c r="I38" s="86"/>
      <c r="J38" s="86"/>
      <c r="K38" s="86"/>
      <c r="L38" s="87"/>
      <c r="M38" s="87"/>
      <c r="N38" s="87"/>
      <c r="O38" s="87"/>
      <c r="P38" s="86"/>
      <c r="Q38" s="86"/>
      <c r="R38" s="86"/>
      <c r="S38" s="87"/>
      <c r="T38" s="87"/>
      <c r="U38" s="87"/>
      <c r="V38" s="87"/>
    </row>
    <row r="40" spans="3:29" ht="18" customHeight="1" x14ac:dyDescent="0.4">
      <c r="C40" s="286" t="s">
        <v>456</v>
      </c>
      <c r="D40" s="286"/>
      <c r="E40" s="286"/>
      <c r="F40" s="286"/>
      <c r="G40" s="286"/>
      <c r="H40" s="286"/>
      <c r="I40" s="393"/>
      <c r="J40" s="393"/>
      <c r="K40" s="393"/>
      <c r="L40" s="393"/>
      <c r="M40" s="393"/>
      <c r="N40" s="393"/>
      <c r="O40" s="393"/>
      <c r="P40" s="393"/>
      <c r="Q40" s="393"/>
      <c r="R40" s="393"/>
      <c r="S40" s="393"/>
      <c r="T40" s="393"/>
      <c r="U40" s="393"/>
      <c r="V40" s="393"/>
      <c r="W40" s="393"/>
      <c r="X40" s="393"/>
      <c r="Y40" s="393"/>
      <c r="Z40" s="393"/>
      <c r="AA40" s="393"/>
      <c r="AB40" s="393"/>
      <c r="AC40" s="393"/>
    </row>
    <row r="41" spans="3:29" ht="18" customHeight="1" x14ac:dyDescent="0.4">
      <c r="C41" s="286"/>
      <c r="D41" s="286"/>
      <c r="E41" s="286"/>
      <c r="F41" s="286"/>
      <c r="G41" s="286"/>
      <c r="H41" s="286"/>
      <c r="I41" s="393"/>
      <c r="J41" s="393"/>
      <c r="K41" s="393"/>
      <c r="L41" s="393"/>
      <c r="M41" s="393"/>
      <c r="N41" s="393"/>
      <c r="O41" s="393"/>
      <c r="P41" s="393"/>
      <c r="Q41" s="393"/>
      <c r="R41" s="393"/>
      <c r="S41" s="393"/>
      <c r="T41" s="393"/>
      <c r="U41" s="393"/>
      <c r="V41" s="393"/>
      <c r="W41" s="393"/>
      <c r="X41" s="393"/>
      <c r="Y41" s="393"/>
      <c r="Z41" s="393"/>
      <c r="AA41" s="393"/>
      <c r="AB41" s="393"/>
      <c r="AC41" s="393"/>
    </row>
    <row r="42" spans="3:29" ht="18" customHeight="1" x14ac:dyDescent="0.4">
      <c r="C42" s="86" t="s">
        <v>455</v>
      </c>
      <c r="D42" s="1" t="s">
        <v>464</v>
      </c>
    </row>
    <row r="43" spans="3:29" ht="12" customHeight="1" x14ac:dyDescent="0.4"/>
    <row r="44" spans="3:29" ht="18" customHeight="1" x14ac:dyDescent="0.4">
      <c r="C44" s="1" t="s">
        <v>453</v>
      </c>
    </row>
    <row r="45" spans="3:29" ht="18" customHeight="1" x14ac:dyDescent="0.4">
      <c r="C45" s="340" t="s">
        <v>153</v>
      </c>
      <c r="D45" s="340"/>
      <c r="E45" s="340"/>
      <c r="F45" s="340"/>
      <c r="G45" s="340"/>
      <c r="H45" s="340"/>
      <c r="I45" s="340" t="s">
        <v>451</v>
      </c>
      <c r="J45" s="340"/>
      <c r="K45" s="340"/>
      <c r="L45" s="340"/>
      <c r="M45" s="340"/>
      <c r="N45" s="340"/>
      <c r="O45" s="340"/>
      <c r="P45" s="340" t="s">
        <v>450</v>
      </c>
      <c r="Q45" s="340"/>
      <c r="R45" s="340"/>
      <c r="S45" s="340"/>
      <c r="T45" s="340"/>
      <c r="U45" s="340"/>
      <c r="V45" s="340"/>
      <c r="W45" s="340" t="s">
        <v>463</v>
      </c>
      <c r="X45" s="340"/>
      <c r="Y45" s="340"/>
      <c r="Z45" s="340"/>
      <c r="AA45" s="340"/>
      <c r="AB45" s="340"/>
      <c r="AC45" s="340"/>
    </row>
    <row r="46" spans="3:29" ht="18" customHeight="1" x14ac:dyDescent="0.4">
      <c r="C46" s="340"/>
      <c r="D46" s="340"/>
      <c r="E46" s="340"/>
      <c r="F46" s="340"/>
      <c r="G46" s="340"/>
      <c r="H46" s="340"/>
      <c r="I46" s="447" t="s">
        <v>452</v>
      </c>
      <c r="J46" s="447"/>
      <c r="K46" s="447"/>
      <c r="L46" s="447" t="s">
        <v>462</v>
      </c>
      <c r="M46" s="447"/>
      <c r="N46" s="447"/>
      <c r="O46" s="447"/>
      <c r="P46" s="447" t="s">
        <v>452</v>
      </c>
      <c r="Q46" s="447"/>
      <c r="R46" s="447"/>
      <c r="S46" s="447" t="s">
        <v>462</v>
      </c>
      <c r="T46" s="447"/>
      <c r="U46" s="447"/>
      <c r="V46" s="447"/>
      <c r="W46" s="447" t="s">
        <v>452</v>
      </c>
      <c r="X46" s="447"/>
      <c r="Y46" s="447"/>
      <c r="Z46" s="447" t="s">
        <v>462</v>
      </c>
      <c r="AA46" s="447"/>
      <c r="AB46" s="447"/>
      <c r="AC46" s="447"/>
    </row>
    <row r="47" spans="3:29" ht="18" customHeight="1" x14ac:dyDescent="0.4">
      <c r="C47" s="340" t="s">
        <v>448</v>
      </c>
      <c r="D47" s="340"/>
      <c r="E47" s="301">
        <f>N5</f>
        <v>0</v>
      </c>
      <c r="F47" s="302"/>
      <c r="G47" s="302"/>
      <c r="H47" s="303"/>
      <c r="I47" s="463"/>
      <c r="J47" s="463"/>
      <c r="K47" s="463"/>
      <c r="L47" s="466"/>
      <c r="M47" s="466"/>
      <c r="N47" s="466"/>
      <c r="O47" s="466"/>
      <c r="P47" s="463"/>
      <c r="Q47" s="463"/>
      <c r="R47" s="463"/>
      <c r="S47" s="463"/>
      <c r="T47" s="463"/>
      <c r="U47" s="463"/>
      <c r="V47" s="463"/>
      <c r="W47" s="463"/>
      <c r="X47" s="463"/>
      <c r="Y47" s="463"/>
      <c r="Z47" s="463"/>
      <c r="AA47" s="463"/>
      <c r="AB47" s="463"/>
      <c r="AC47" s="463"/>
    </row>
    <row r="48" spans="3:29" ht="18" customHeight="1" x14ac:dyDescent="0.4">
      <c r="C48" s="286" t="s">
        <v>461</v>
      </c>
      <c r="D48" s="286"/>
      <c r="E48" s="301">
        <f t="shared" ref="E48:E54" si="6">E28</f>
        <v>0</v>
      </c>
      <c r="F48" s="302"/>
      <c r="G48" s="302"/>
      <c r="H48" s="303"/>
      <c r="I48" s="463">
        <f t="shared" ref="I48:I54" si="7">I28</f>
        <v>0</v>
      </c>
      <c r="J48" s="463"/>
      <c r="K48" s="463"/>
      <c r="L48" s="466" t="str">
        <f t="shared" ref="L48:L54" si="8">L28</f>
        <v/>
      </c>
      <c r="M48" s="466"/>
      <c r="N48" s="466"/>
      <c r="O48" s="466"/>
      <c r="P48" s="463">
        <f t="shared" ref="P48:P54" si="9">P28</f>
        <v>0</v>
      </c>
      <c r="Q48" s="463"/>
      <c r="R48" s="463"/>
      <c r="S48" s="469"/>
      <c r="T48" s="470"/>
      <c r="U48" s="470"/>
      <c r="V48" s="471"/>
      <c r="W48" s="463"/>
      <c r="X48" s="463"/>
      <c r="Y48" s="463"/>
      <c r="Z48" s="469"/>
      <c r="AA48" s="470"/>
      <c r="AB48" s="470"/>
      <c r="AC48" s="471"/>
    </row>
    <row r="49" spans="2:29" ht="18" customHeight="1" x14ac:dyDescent="0.4">
      <c r="C49" s="286"/>
      <c r="D49" s="286"/>
      <c r="E49" s="301">
        <f t="shared" si="6"/>
        <v>0</v>
      </c>
      <c r="F49" s="302"/>
      <c r="G49" s="302"/>
      <c r="H49" s="303"/>
      <c r="I49" s="463">
        <f t="shared" si="7"/>
        <v>0</v>
      </c>
      <c r="J49" s="463"/>
      <c r="K49" s="463"/>
      <c r="L49" s="466" t="str">
        <f t="shared" si="8"/>
        <v/>
      </c>
      <c r="M49" s="466"/>
      <c r="N49" s="466"/>
      <c r="O49" s="466"/>
      <c r="P49" s="463">
        <f t="shared" si="9"/>
        <v>0</v>
      </c>
      <c r="Q49" s="463"/>
      <c r="R49" s="463"/>
      <c r="S49" s="469"/>
      <c r="T49" s="470"/>
      <c r="U49" s="470"/>
      <c r="V49" s="471"/>
      <c r="W49" s="463"/>
      <c r="X49" s="463"/>
      <c r="Y49" s="463"/>
      <c r="Z49" s="469"/>
      <c r="AA49" s="470"/>
      <c r="AB49" s="470"/>
      <c r="AC49" s="471"/>
    </row>
    <row r="50" spans="2:29" ht="18" customHeight="1" x14ac:dyDescent="0.4">
      <c r="C50" s="286"/>
      <c r="D50" s="286"/>
      <c r="E50" s="301">
        <f t="shared" si="6"/>
        <v>0</v>
      </c>
      <c r="F50" s="302"/>
      <c r="G50" s="302"/>
      <c r="H50" s="303"/>
      <c r="I50" s="463">
        <f t="shared" si="7"/>
        <v>0</v>
      </c>
      <c r="J50" s="463"/>
      <c r="K50" s="463"/>
      <c r="L50" s="466" t="str">
        <f t="shared" si="8"/>
        <v/>
      </c>
      <c r="M50" s="466"/>
      <c r="N50" s="466"/>
      <c r="O50" s="466"/>
      <c r="P50" s="463">
        <f t="shared" si="9"/>
        <v>0</v>
      </c>
      <c r="Q50" s="463"/>
      <c r="R50" s="463"/>
      <c r="S50" s="469"/>
      <c r="T50" s="470"/>
      <c r="U50" s="470"/>
      <c r="V50" s="471"/>
      <c r="W50" s="463"/>
      <c r="X50" s="463"/>
      <c r="Y50" s="463"/>
      <c r="Z50" s="469"/>
      <c r="AA50" s="470"/>
      <c r="AB50" s="470"/>
      <c r="AC50" s="471"/>
    </row>
    <row r="51" spans="2:29" ht="18" customHeight="1" x14ac:dyDescent="0.4">
      <c r="C51" s="286"/>
      <c r="D51" s="286"/>
      <c r="E51" s="301">
        <f t="shared" si="6"/>
        <v>0</v>
      </c>
      <c r="F51" s="302"/>
      <c r="G51" s="302"/>
      <c r="H51" s="303"/>
      <c r="I51" s="463">
        <f t="shared" si="7"/>
        <v>0</v>
      </c>
      <c r="J51" s="463"/>
      <c r="K51" s="463"/>
      <c r="L51" s="466" t="str">
        <f t="shared" si="8"/>
        <v/>
      </c>
      <c r="M51" s="466"/>
      <c r="N51" s="466"/>
      <c r="O51" s="466"/>
      <c r="P51" s="463">
        <f t="shared" si="9"/>
        <v>0</v>
      </c>
      <c r="Q51" s="463"/>
      <c r="R51" s="463"/>
      <c r="S51" s="469"/>
      <c r="T51" s="470"/>
      <c r="U51" s="470"/>
      <c r="V51" s="471"/>
      <c r="W51" s="463"/>
      <c r="X51" s="463"/>
      <c r="Y51" s="463"/>
      <c r="Z51" s="469"/>
      <c r="AA51" s="470"/>
      <c r="AB51" s="470"/>
      <c r="AC51" s="471"/>
    </row>
    <row r="52" spans="2:29" ht="18" customHeight="1" x14ac:dyDescent="0.4">
      <c r="C52" s="286"/>
      <c r="D52" s="286"/>
      <c r="E52" s="301">
        <f t="shared" si="6"/>
        <v>0</v>
      </c>
      <c r="F52" s="302"/>
      <c r="G52" s="302"/>
      <c r="H52" s="303"/>
      <c r="I52" s="463">
        <f t="shared" si="7"/>
        <v>0</v>
      </c>
      <c r="J52" s="463"/>
      <c r="K52" s="463"/>
      <c r="L52" s="466" t="str">
        <f t="shared" si="8"/>
        <v/>
      </c>
      <c r="M52" s="466"/>
      <c r="N52" s="466"/>
      <c r="O52" s="466"/>
      <c r="P52" s="463">
        <f t="shared" si="9"/>
        <v>0</v>
      </c>
      <c r="Q52" s="463"/>
      <c r="R52" s="463"/>
      <c r="S52" s="469"/>
      <c r="T52" s="470"/>
      <c r="U52" s="470"/>
      <c r="V52" s="471"/>
      <c r="W52" s="463"/>
      <c r="X52" s="463"/>
      <c r="Y52" s="463"/>
      <c r="Z52" s="469"/>
      <c r="AA52" s="470"/>
      <c r="AB52" s="470"/>
      <c r="AC52" s="471"/>
    </row>
    <row r="53" spans="2:29" ht="18" customHeight="1" x14ac:dyDescent="0.4">
      <c r="C53" s="286"/>
      <c r="D53" s="286"/>
      <c r="E53" s="301">
        <f t="shared" si="6"/>
        <v>0</v>
      </c>
      <c r="F53" s="302"/>
      <c r="G53" s="302"/>
      <c r="H53" s="303"/>
      <c r="I53" s="463">
        <f t="shared" si="7"/>
        <v>0</v>
      </c>
      <c r="J53" s="463"/>
      <c r="K53" s="463"/>
      <c r="L53" s="466" t="str">
        <f t="shared" si="8"/>
        <v/>
      </c>
      <c r="M53" s="466"/>
      <c r="N53" s="466"/>
      <c r="O53" s="466"/>
      <c r="P53" s="463">
        <f t="shared" si="9"/>
        <v>0</v>
      </c>
      <c r="Q53" s="463"/>
      <c r="R53" s="463"/>
      <c r="S53" s="469"/>
      <c r="T53" s="470"/>
      <c r="U53" s="470"/>
      <c r="V53" s="471"/>
      <c r="W53" s="463"/>
      <c r="X53" s="463"/>
      <c r="Y53" s="463"/>
      <c r="Z53" s="469"/>
      <c r="AA53" s="470"/>
      <c r="AB53" s="470"/>
      <c r="AC53" s="471"/>
    </row>
    <row r="54" spans="2:29" ht="18" customHeight="1" x14ac:dyDescent="0.4">
      <c r="C54" s="286"/>
      <c r="D54" s="286"/>
      <c r="E54" s="301">
        <f t="shared" si="6"/>
        <v>0</v>
      </c>
      <c r="F54" s="302"/>
      <c r="G54" s="302"/>
      <c r="H54" s="303"/>
      <c r="I54" s="463">
        <f t="shared" si="7"/>
        <v>0</v>
      </c>
      <c r="J54" s="463"/>
      <c r="K54" s="463"/>
      <c r="L54" s="466" t="str">
        <f t="shared" si="8"/>
        <v/>
      </c>
      <c r="M54" s="466"/>
      <c r="N54" s="466"/>
      <c r="O54" s="466"/>
      <c r="P54" s="463">
        <f t="shared" si="9"/>
        <v>0</v>
      </c>
      <c r="Q54" s="463"/>
      <c r="R54" s="463"/>
      <c r="S54" s="469"/>
      <c r="T54" s="470"/>
      <c r="U54" s="470"/>
      <c r="V54" s="471"/>
      <c r="W54" s="463"/>
      <c r="X54" s="463"/>
      <c r="Y54" s="463"/>
      <c r="Z54" s="469"/>
      <c r="AA54" s="470"/>
      <c r="AB54" s="470"/>
      <c r="AC54" s="471"/>
    </row>
    <row r="55" spans="2:29" ht="18" customHeight="1" x14ac:dyDescent="0.4">
      <c r="C55" s="280" t="s">
        <v>8</v>
      </c>
      <c r="D55" s="281"/>
      <c r="E55" s="281"/>
      <c r="F55" s="281"/>
      <c r="G55" s="281"/>
      <c r="H55" s="282"/>
      <c r="I55" s="456">
        <f>SUM(I47:K54)</f>
        <v>0</v>
      </c>
      <c r="J55" s="456"/>
      <c r="K55" s="456"/>
      <c r="L55" s="456">
        <f>SUM(L47:O54)</f>
        <v>0</v>
      </c>
      <c r="M55" s="456"/>
      <c r="N55" s="456"/>
      <c r="O55" s="456"/>
      <c r="P55" s="456">
        <f>SUM(P47:R54)</f>
        <v>0</v>
      </c>
      <c r="Q55" s="456"/>
      <c r="R55" s="456"/>
      <c r="S55" s="456">
        <f>SUM(S47:V54)</f>
        <v>0</v>
      </c>
      <c r="T55" s="456"/>
      <c r="U55" s="456"/>
      <c r="V55" s="456"/>
      <c r="W55" s="456">
        <f>SUM(W47:Y54)</f>
        <v>0</v>
      </c>
      <c r="X55" s="456"/>
      <c r="Y55" s="456"/>
      <c r="Z55" s="456">
        <f>SUM(Z47:AC54)</f>
        <v>0</v>
      </c>
      <c r="AA55" s="456"/>
      <c r="AB55" s="456"/>
      <c r="AC55" s="456"/>
    </row>
    <row r="56" spans="2:29" ht="18" customHeight="1" x14ac:dyDescent="0.4">
      <c r="C56" s="340" t="s">
        <v>446</v>
      </c>
      <c r="D56" s="340"/>
      <c r="E56" s="340"/>
      <c r="F56" s="340"/>
      <c r="G56" s="340"/>
      <c r="H56" s="340"/>
      <c r="I56" s="476" t="str">
        <f>IF(ISBLANK(I47),"",(I47-I27)/(P27-I27))</f>
        <v/>
      </c>
      <c r="J56" s="476"/>
      <c r="K56" s="476"/>
      <c r="L56" s="476" t="str">
        <f>IF(ISBLANK(I47),"",(L47-L27)/(S27-L27))</f>
        <v/>
      </c>
      <c r="M56" s="476"/>
      <c r="N56" s="476"/>
      <c r="O56" s="476"/>
      <c r="P56" s="476" t="str">
        <f>IF(ISBLANK(P47),"",(P47-I27)/(P27-I27))</f>
        <v/>
      </c>
      <c r="Q56" s="476"/>
      <c r="R56" s="476"/>
      <c r="S56" s="476" t="str">
        <f>IF(ISBLANK(S47),"",(S47-L27)/(S27-L27))</f>
        <v/>
      </c>
      <c r="T56" s="476"/>
      <c r="U56" s="476"/>
      <c r="V56" s="476"/>
      <c r="W56" s="476" t="str">
        <f>IF(ISBLANK(W47),"",(W47-I27)/(P27-I27))</f>
        <v/>
      </c>
      <c r="X56" s="476"/>
      <c r="Y56" s="476"/>
      <c r="Z56" s="476" t="str">
        <f>IF(ISBLANK(Z47),"",(Z47-L27)/(S27-L27))</f>
        <v/>
      </c>
      <c r="AA56" s="476"/>
      <c r="AB56" s="476"/>
      <c r="AC56" s="476"/>
    </row>
    <row r="60" spans="2:29" ht="18" customHeight="1" x14ac:dyDescent="0.4">
      <c r="B60" s="1" t="s">
        <v>460</v>
      </c>
    </row>
    <row r="61" spans="2:29" ht="18" customHeight="1" x14ac:dyDescent="0.4">
      <c r="C61" s="1" t="s">
        <v>459</v>
      </c>
    </row>
    <row r="62" spans="2:29" ht="18" customHeight="1" x14ac:dyDescent="0.4">
      <c r="C62" s="340" t="s">
        <v>153</v>
      </c>
      <c r="D62" s="340"/>
      <c r="E62" s="340"/>
      <c r="F62" s="340"/>
      <c r="G62" s="340"/>
      <c r="H62" s="340"/>
      <c r="I62" s="340" t="s">
        <v>452</v>
      </c>
      <c r="J62" s="340"/>
      <c r="K62" s="340"/>
      <c r="L62" s="340"/>
      <c r="M62" s="340"/>
      <c r="N62" s="340"/>
      <c r="O62" s="340"/>
      <c r="P62" s="340"/>
      <c r="Q62" s="340"/>
      <c r="R62" s="340"/>
    </row>
    <row r="63" spans="2:29" ht="18" customHeight="1" x14ac:dyDescent="0.4">
      <c r="C63" s="340"/>
      <c r="D63" s="340"/>
      <c r="E63" s="340"/>
      <c r="F63" s="340"/>
      <c r="G63" s="340"/>
      <c r="H63" s="340"/>
      <c r="I63" s="280" t="s">
        <v>458</v>
      </c>
      <c r="J63" s="281"/>
      <c r="K63" s="281"/>
      <c r="L63" s="281"/>
      <c r="M63" s="282"/>
      <c r="N63" s="280" t="s">
        <v>457</v>
      </c>
      <c r="O63" s="281"/>
      <c r="P63" s="281"/>
      <c r="Q63" s="281"/>
      <c r="R63" s="282"/>
    </row>
    <row r="64" spans="2:29" ht="18" customHeight="1" x14ac:dyDescent="0.4">
      <c r="C64" s="340" t="s">
        <v>448</v>
      </c>
      <c r="D64" s="340"/>
      <c r="E64" s="286">
        <f>N5</f>
        <v>0</v>
      </c>
      <c r="F64" s="286"/>
      <c r="G64" s="286"/>
      <c r="H64" s="286"/>
      <c r="I64" s="472"/>
      <c r="J64" s="472"/>
      <c r="K64" s="472"/>
      <c r="L64" s="472"/>
      <c r="M64" s="472"/>
      <c r="N64" s="472"/>
      <c r="O64" s="472"/>
      <c r="P64" s="472"/>
      <c r="Q64" s="472"/>
      <c r="R64" s="472"/>
    </row>
    <row r="65" spans="3:29" ht="18" customHeight="1" x14ac:dyDescent="0.4">
      <c r="C65" s="477" t="s">
        <v>447</v>
      </c>
      <c r="D65" s="478"/>
      <c r="E65" s="298"/>
      <c r="F65" s="299"/>
      <c r="G65" s="299"/>
      <c r="H65" s="300"/>
      <c r="I65" s="472"/>
      <c r="J65" s="472"/>
      <c r="K65" s="472"/>
      <c r="L65" s="472"/>
      <c r="M65" s="472"/>
      <c r="N65" s="472"/>
      <c r="O65" s="472"/>
      <c r="P65" s="472"/>
      <c r="Q65" s="472"/>
      <c r="R65" s="472"/>
    </row>
    <row r="66" spans="3:29" ht="18" customHeight="1" x14ac:dyDescent="0.4">
      <c r="C66" s="479"/>
      <c r="D66" s="480"/>
      <c r="E66" s="298"/>
      <c r="F66" s="299"/>
      <c r="G66" s="299"/>
      <c r="H66" s="300"/>
      <c r="I66" s="472"/>
      <c r="J66" s="472"/>
      <c r="K66" s="472"/>
      <c r="L66" s="472"/>
      <c r="M66" s="472"/>
      <c r="N66" s="472"/>
      <c r="O66" s="472"/>
      <c r="P66" s="472"/>
      <c r="Q66" s="472"/>
      <c r="R66" s="472"/>
    </row>
    <row r="67" spans="3:29" ht="18" customHeight="1" x14ac:dyDescent="0.4">
      <c r="C67" s="479"/>
      <c r="D67" s="480"/>
      <c r="E67" s="298"/>
      <c r="F67" s="299"/>
      <c r="G67" s="299"/>
      <c r="H67" s="300"/>
      <c r="I67" s="472"/>
      <c r="J67" s="472"/>
      <c r="K67" s="472"/>
      <c r="L67" s="472"/>
      <c r="M67" s="472"/>
      <c r="N67" s="472"/>
      <c r="O67" s="472"/>
      <c r="P67" s="472"/>
      <c r="Q67" s="472"/>
      <c r="R67" s="472"/>
    </row>
    <row r="68" spans="3:29" ht="18" customHeight="1" x14ac:dyDescent="0.4">
      <c r="C68" s="479"/>
      <c r="D68" s="480"/>
      <c r="E68" s="298"/>
      <c r="F68" s="299"/>
      <c r="G68" s="299"/>
      <c r="H68" s="300"/>
      <c r="I68" s="472"/>
      <c r="J68" s="472"/>
      <c r="K68" s="472"/>
      <c r="L68" s="472"/>
      <c r="M68" s="472"/>
      <c r="N68" s="472"/>
      <c r="O68" s="472"/>
      <c r="P68" s="472"/>
      <c r="Q68" s="472"/>
      <c r="R68" s="472"/>
    </row>
    <row r="69" spans="3:29" ht="18" customHeight="1" x14ac:dyDescent="0.4">
      <c r="C69" s="481"/>
      <c r="D69" s="482"/>
      <c r="E69" s="298"/>
      <c r="F69" s="299"/>
      <c r="G69" s="299"/>
      <c r="H69" s="300"/>
      <c r="I69" s="472"/>
      <c r="J69" s="472"/>
      <c r="K69" s="472"/>
      <c r="L69" s="472"/>
      <c r="M69" s="472"/>
      <c r="N69" s="472"/>
      <c r="O69" s="472"/>
      <c r="P69" s="472"/>
      <c r="Q69" s="472"/>
      <c r="R69" s="472"/>
    </row>
    <row r="70" spans="3:29" ht="18" customHeight="1" x14ac:dyDescent="0.4">
      <c r="C70" s="280" t="s">
        <v>8</v>
      </c>
      <c r="D70" s="281"/>
      <c r="E70" s="281"/>
      <c r="F70" s="281"/>
      <c r="G70" s="281"/>
      <c r="H70" s="282"/>
      <c r="I70" s="473">
        <f>SUM(I64:M69)</f>
        <v>0</v>
      </c>
      <c r="J70" s="474"/>
      <c r="K70" s="474"/>
      <c r="L70" s="474"/>
      <c r="M70" s="475"/>
      <c r="N70" s="473">
        <f>SUM(N64:R69)</f>
        <v>0</v>
      </c>
      <c r="O70" s="474"/>
      <c r="P70" s="474"/>
      <c r="Q70" s="474"/>
      <c r="R70" s="475"/>
    </row>
    <row r="72" spans="3:29" ht="18" customHeight="1" x14ac:dyDescent="0.4">
      <c r="C72" s="286" t="s">
        <v>456</v>
      </c>
      <c r="D72" s="286"/>
      <c r="E72" s="286"/>
      <c r="F72" s="286"/>
      <c r="G72" s="286"/>
      <c r="H72" s="286"/>
      <c r="I72" s="372"/>
      <c r="J72" s="372"/>
      <c r="K72" s="372"/>
      <c r="L72" s="372"/>
      <c r="M72" s="372"/>
      <c r="N72" s="372"/>
      <c r="O72" s="372"/>
      <c r="P72" s="372"/>
      <c r="Q72" s="372"/>
      <c r="R72" s="372"/>
      <c r="S72" s="372"/>
      <c r="T72" s="372"/>
      <c r="U72" s="372"/>
      <c r="V72" s="372"/>
      <c r="W72" s="372"/>
      <c r="X72" s="372"/>
      <c r="Y72" s="372"/>
      <c r="Z72" s="372"/>
      <c r="AA72" s="372"/>
      <c r="AB72" s="372"/>
      <c r="AC72" s="372"/>
    </row>
    <row r="73" spans="3:29" ht="18" customHeight="1" x14ac:dyDescent="0.4">
      <c r="C73" s="286"/>
      <c r="D73" s="286"/>
      <c r="E73" s="286"/>
      <c r="F73" s="286"/>
      <c r="G73" s="286"/>
      <c r="H73" s="286"/>
      <c r="I73" s="372"/>
      <c r="J73" s="372"/>
      <c r="K73" s="372"/>
      <c r="L73" s="372"/>
      <c r="M73" s="372"/>
      <c r="N73" s="372"/>
      <c r="O73" s="372"/>
      <c r="P73" s="372"/>
      <c r="Q73" s="372"/>
      <c r="R73" s="372"/>
      <c r="S73" s="372"/>
      <c r="T73" s="372"/>
      <c r="U73" s="372"/>
      <c r="V73" s="372"/>
      <c r="W73" s="372"/>
      <c r="X73" s="372"/>
      <c r="Y73" s="372"/>
      <c r="Z73" s="372"/>
      <c r="AA73" s="372"/>
      <c r="AB73" s="372"/>
      <c r="AC73" s="372"/>
    </row>
    <row r="74" spans="3:29" ht="18" customHeight="1" x14ac:dyDescent="0.4">
      <c r="C74" s="86" t="s">
        <v>455</v>
      </c>
      <c r="D74" s="1" t="s">
        <v>454</v>
      </c>
    </row>
    <row r="75" spans="3:29" ht="18" customHeight="1" x14ac:dyDescent="0.4">
      <c r="C75" s="86"/>
      <c r="D75" s="86"/>
    </row>
    <row r="76" spans="3:29" ht="18" customHeight="1" x14ac:dyDescent="0.4">
      <c r="C76" s="1" t="s">
        <v>453</v>
      </c>
    </row>
    <row r="77" spans="3:29" ht="18" customHeight="1" x14ac:dyDescent="0.4">
      <c r="C77" s="340" t="s">
        <v>153</v>
      </c>
      <c r="D77" s="340"/>
      <c r="E77" s="340"/>
      <c r="F77" s="340"/>
      <c r="G77" s="340"/>
      <c r="H77" s="340"/>
      <c r="I77" s="340" t="s">
        <v>452</v>
      </c>
      <c r="J77" s="340"/>
      <c r="K77" s="340"/>
      <c r="L77" s="340"/>
      <c r="M77" s="340"/>
      <c r="N77" s="340"/>
      <c r="O77" s="340"/>
      <c r="P77" s="340"/>
      <c r="Q77" s="340"/>
      <c r="R77" s="340"/>
      <c r="S77" s="340"/>
      <c r="T77" s="340"/>
      <c r="U77" s="340"/>
      <c r="V77" s="340"/>
      <c r="W77" s="340"/>
    </row>
    <row r="78" spans="3:29" ht="18" customHeight="1" x14ac:dyDescent="0.4">
      <c r="C78" s="340"/>
      <c r="D78" s="340"/>
      <c r="E78" s="340"/>
      <c r="F78" s="340"/>
      <c r="G78" s="340"/>
      <c r="H78" s="340"/>
      <c r="I78" s="340" t="s">
        <v>451</v>
      </c>
      <c r="J78" s="340"/>
      <c r="K78" s="340"/>
      <c r="L78" s="340"/>
      <c r="M78" s="340"/>
      <c r="N78" s="340" t="s">
        <v>450</v>
      </c>
      <c r="O78" s="340"/>
      <c r="P78" s="340"/>
      <c r="Q78" s="340"/>
      <c r="R78" s="340"/>
      <c r="S78" s="340" t="s">
        <v>449</v>
      </c>
      <c r="T78" s="340"/>
      <c r="U78" s="340"/>
      <c r="V78" s="340"/>
      <c r="W78" s="340"/>
    </row>
    <row r="79" spans="3:29" ht="18" customHeight="1" x14ac:dyDescent="0.4">
      <c r="C79" s="340" t="s">
        <v>448</v>
      </c>
      <c r="D79" s="340"/>
      <c r="E79" s="286">
        <f>N5</f>
        <v>0</v>
      </c>
      <c r="F79" s="286"/>
      <c r="G79" s="286"/>
      <c r="H79" s="286"/>
      <c r="I79" s="472"/>
      <c r="J79" s="472"/>
      <c r="K79" s="472"/>
      <c r="L79" s="472"/>
      <c r="M79" s="472"/>
      <c r="N79" s="472"/>
      <c r="O79" s="472"/>
      <c r="P79" s="472"/>
      <c r="Q79" s="472"/>
      <c r="R79" s="472"/>
      <c r="S79" s="472"/>
      <c r="T79" s="472"/>
      <c r="U79" s="472"/>
      <c r="V79" s="472"/>
      <c r="W79" s="472"/>
    </row>
    <row r="80" spans="3:29" ht="18" customHeight="1" x14ac:dyDescent="0.4">
      <c r="C80" s="477" t="s">
        <v>447</v>
      </c>
      <c r="D80" s="478"/>
      <c r="E80" s="298"/>
      <c r="F80" s="299"/>
      <c r="G80" s="299"/>
      <c r="H80" s="300"/>
      <c r="I80" s="472"/>
      <c r="J80" s="472"/>
      <c r="K80" s="472"/>
      <c r="L80" s="472"/>
      <c r="M80" s="472"/>
      <c r="N80" s="472"/>
      <c r="O80" s="472"/>
      <c r="P80" s="472"/>
      <c r="Q80" s="472"/>
      <c r="R80" s="472"/>
      <c r="S80" s="472"/>
      <c r="T80" s="472"/>
      <c r="U80" s="472"/>
      <c r="V80" s="472"/>
      <c r="W80" s="472"/>
    </row>
    <row r="81" spans="2:23" ht="18" customHeight="1" x14ac:dyDescent="0.4">
      <c r="C81" s="479"/>
      <c r="D81" s="480"/>
      <c r="E81" s="298"/>
      <c r="F81" s="299"/>
      <c r="G81" s="299"/>
      <c r="H81" s="300"/>
      <c r="I81" s="472"/>
      <c r="J81" s="472"/>
      <c r="K81" s="472"/>
      <c r="L81" s="472"/>
      <c r="M81" s="472"/>
      <c r="N81" s="472"/>
      <c r="O81" s="472"/>
      <c r="P81" s="472"/>
      <c r="Q81" s="472"/>
      <c r="R81" s="472"/>
      <c r="S81" s="472"/>
      <c r="T81" s="472"/>
      <c r="U81" s="472"/>
      <c r="V81" s="472"/>
      <c r="W81" s="472"/>
    </row>
    <row r="82" spans="2:23" ht="18" customHeight="1" x14ac:dyDescent="0.4">
      <c r="C82" s="479"/>
      <c r="D82" s="480"/>
      <c r="E82" s="298"/>
      <c r="F82" s="299"/>
      <c r="G82" s="299"/>
      <c r="H82" s="300"/>
      <c r="I82" s="472"/>
      <c r="J82" s="472"/>
      <c r="K82" s="472"/>
      <c r="L82" s="472"/>
      <c r="M82" s="472"/>
      <c r="N82" s="472"/>
      <c r="O82" s="472"/>
      <c r="P82" s="472"/>
      <c r="Q82" s="472"/>
      <c r="R82" s="472"/>
      <c r="S82" s="472"/>
      <c r="T82" s="472"/>
      <c r="U82" s="472"/>
      <c r="V82" s="472"/>
      <c r="W82" s="472"/>
    </row>
    <row r="83" spans="2:23" ht="18" customHeight="1" x14ac:dyDescent="0.4">
      <c r="C83" s="479"/>
      <c r="D83" s="480"/>
      <c r="E83" s="298"/>
      <c r="F83" s="299"/>
      <c r="G83" s="299"/>
      <c r="H83" s="300"/>
      <c r="I83" s="472"/>
      <c r="J83" s="472"/>
      <c r="K83" s="472"/>
      <c r="L83" s="472"/>
      <c r="M83" s="472"/>
      <c r="N83" s="472"/>
      <c r="O83" s="472"/>
      <c r="P83" s="472"/>
      <c r="Q83" s="472"/>
      <c r="R83" s="472"/>
      <c r="S83" s="472"/>
      <c r="T83" s="472"/>
      <c r="U83" s="472"/>
      <c r="V83" s="472"/>
      <c r="W83" s="472"/>
    </row>
    <row r="84" spans="2:23" ht="18" customHeight="1" x14ac:dyDescent="0.4">
      <c r="C84" s="481"/>
      <c r="D84" s="482"/>
      <c r="E84" s="298"/>
      <c r="F84" s="299"/>
      <c r="G84" s="299"/>
      <c r="H84" s="300"/>
      <c r="I84" s="472"/>
      <c r="J84" s="472"/>
      <c r="K84" s="472"/>
      <c r="L84" s="472"/>
      <c r="M84" s="472"/>
      <c r="N84" s="472"/>
      <c r="O84" s="472"/>
      <c r="P84" s="472"/>
      <c r="Q84" s="472"/>
      <c r="R84" s="472"/>
      <c r="S84" s="472"/>
      <c r="T84" s="472"/>
      <c r="U84" s="472"/>
      <c r="V84" s="472"/>
      <c r="W84" s="472"/>
    </row>
    <row r="85" spans="2:23" ht="18" customHeight="1" x14ac:dyDescent="0.4">
      <c r="C85" s="280" t="s">
        <v>8</v>
      </c>
      <c r="D85" s="281"/>
      <c r="E85" s="281"/>
      <c r="F85" s="281"/>
      <c r="G85" s="281"/>
      <c r="H85" s="282"/>
      <c r="I85" s="456">
        <f>SUM(I79:M84)</f>
        <v>0</v>
      </c>
      <c r="J85" s="456"/>
      <c r="K85" s="456"/>
      <c r="L85" s="456"/>
      <c r="M85" s="456"/>
      <c r="N85" s="456">
        <f>SUM(N79:R84)</f>
        <v>0</v>
      </c>
      <c r="O85" s="456"/>
      <c r="P85" s="456"/>
      <c r="Q85" s="456"/>
      <c r="R85" s="456"/>
      <c r="S85" s="456">
        <f>SUM(S79:W84)</f>
        <v>0</v>
      </c>
      <c r="T85" s="456"/>
      <c r="U85" s="456"/>
      <c r="V85" s="456"/>
      <c r="W85" s="456"/>
    </row>
    <row r="86" spans="2:23" ht="18" customHeight="1" x14ac:dyDescent="0.4">
      <c r="C86" s="340" t="s">
        <v>446</v>
      </c>
      <c r="D86" s="340"/>
      <c r="E86" s="340"/>
      <c r="F86" s="340"/>
      <c r="G86" s="340"/>
      <c r="H86" s="340"/>
      <c r="I86" s="483" t="str">
        <f>IF(ISBLANK(I79),"",(I79-I64)/(N64-I64))</f>
        <v/>
      </c>
      <c r="J86" s="484"/>
      <c r="K86" s="484"/>
      <c r="L86" s="484"/>
      <c r="M86" s="485"/>
      <c r="N86" s="483" t="str">
        <f>IF(ISBLANK(N79),"",(N79-I64)/(N64-I64))</f>
        <v/>
      </c>
      <c r="O86" s="484"/>
      <c r="P86" s="484"/>
      <c r="Q86" s="484"/>
      <c r="R86" s="485"/>
      <c r="S86" s="483" t="str">
        <f>IF(ISBLANK(S79),"",(S79-I64)/(N64-I64))</f>
        <v/>
      </c>
      <c r="T86" s="484"/>
      <c r="U86" s="484"/>
      <c r="V86" s="484"/>
      <c r="W86" s="485"/>
    </row>
    <row r="88" spans="2:23" ht="18" customHeight="1" x14ac:dyDescent="0.4">
      <c r="B88" s="86" t="s">
        <v>416</v>
      </c>
      <c r="C88" s="1" t="s">
        <v>445</v>
      </c>
    </row>
    <row r="89" spans="2:23" ht="9" customHeight="1" x14ac:dyDescent="0.4"/>
  </sheetData>
  <mergeCells count="313">
    <mergeCell ref="E82:H82"/>
    <mergeCell ref="I82:M82"/>
    <mergeCell ref="N82:R82"/>
    <mergeCell ref="S82:W82"/>
    <mergeCell ref="C86:H86"/>
    <mergeCell ref="I86:M86"/>
    <mergeCell ref="N86:R86"/>
    <mergeCell ref="S86:W86"/>
    <mergeCell ref="E83:H83"/>
    <mergeCell ref="I83:M83"/>
    <mergeCell ref="N83:R83"/>
    <mergeCell ref="S83:W83"/>
    <mergeCell ref="E84:H84"/>
    <mergeCell ref="I84:M84"/>
    <mergeCell ref="S84:W84"/>
    <mergeCell ref="C77:H78"/>
    <mergeCell ref="I77:W77"/>
    <mergeCell ref="I78:M78"/>
    <mergeCell ref="N78:R78"/>
    <mergeCell ref="S78:W78"/>
    <mergeCell ref="C85:H85"/>
    <mergeCell ref="I85:M85"/>
    <mergeCell ref="N85:R85"/>
    <mergeCell ref="S85:W85"/>
    <mergeCell ref="N84:R84"/>
    <mergeCell ref="C80:D84"/>
    <mergeCell ref="E80:H80"/>
    <mergeCell ref="I80:M80"/>
    <mergeCell ref="N80:R80"/>
    <mergeCell ref="S80:W80"/>
    <mergeCell ref="C79:D79"/>
    <mergeCell ref="E79:H79"/>
    <mergeCell ref="I79:M79"/>
    <mergeCell ref="N79:R79"/>
    <mergeCell ref="S79:W79"/>
    <mergeCell ref="E81:H81"/>
    <mergeCell ref="I81:M81"/>
    <mergeCell ref="N81:R81"/>
    <mergeCell ref="S81:W81"/>
    <mergeCell ref="C70:H70"/>
    <mergeCell ref="I70:M70"/>
    <mergeCell ref="N70:R70"/>
    <mergeCell ref="C72:H73"/>
    <mergeCell ref="I72:AC73"/>
    <mergeCell ref="I56:K56"/>
    <mergeCell ref="L56:O56"/>
    <mergeCell ref="P56:R56"/>
    <mergeCell ref="S56:V56"/>
    <mergeCell ref="W56:Y56"/>
    <mergeCell ref="Z56:AC56"/>
    <mergeCell ref="C62:H63"/>
    <mergeCell ref="I62:R62"/>
    <mergeCell ref="I63:M63"/>
    <mergeCell ref="N63:R63"/>
    <mergeCell ref="C64:D64"/>
    <mergeCell ref="E64:H64"/>
    <mergeCell ref="I64:M64"/>
    <mergeCell ref="N64:R64"/>
    <mergeCell ref="C56:H56"/>
    <mergeCell ref="E69:H69"/>
    <mergeCell ref="I69:M69"/>
    <mergeCell ref="N69:R69"/>
    <mergeCell ref="C65:D69"/>
    <mergeCell ref="I65:M65"/>
    <mergeCell ref="N65:R65"/>
    <mergeCell ref="E66:H66"/>
    <mergeCell ref="I66:M66"/>
    <mergeCell ref="N66:R66"/>
    <mergeCell ref="C48:D54"/>
    <mergeCell ref="S50:V50"/>
    <mergeCell ref="W50:Y50"/>
    <mergeCell ref="S53:V53"/>
    <mergeCell ref="E48:H48"/>
    <mergeCell ref="I48:K48"/>
    <mergeCell ref="L48:O48"/>
    <mergeCell ref="P48:R48"/>
    <mergeCell ref="S48:V48"/>
    <mergeCell ref="E50:H50"/>
    <mergeCell ref="I50:K50"/>
    <mergeCell ref="L50:O50"/>
    <mergeCell ref="P50:R50"/>
    <mergeCell ref="E68:H68"/>
    <mergeCell ref="I68:M68"/>
    <mergeCell ref="N68:R68"/>
    <mergeCell ref="E67:H67"/>
    <mergeCell ref="I67:M67"/>
    <mergeCell ref="N67:R67"/>
    <mergeCell ref="W53:Y53"/>
    <mergeCell ref="Z53:AC53"/>
    <mergeCell ref="E52:H52"/>
    <mergeCell ref="I52:K52"/>
    <mergeCell ref="L52:O52"/>
    <mergeCell ref="P52:R52"/>
    <mergeCell ref="S52:V52"/>
    <mergeCell ref="W52:Y52"/>
    <mergeCell ref="L54:O54"/>
    <mergeCell ref="P54:R54"/>
    <mergeCell ref="S54:V54"/>
    <mergeCell ref="W54:Y54"/>
    <mergeCell ref="Z52:AC52"/>
    <mergeCell ref="E53:H53"/>
    <mergeCell ref="I53:K53"/>
    <mergeCell ref="L53:O53"/>
    <mergeCell ref="P53:R53"/>
    <mergeCell ref="E65:H65"/>
    <mergeCell ref="Z54:AC54"/>
    <mergeCell ref="C55:H55"/>
    <mergeCell ref="I55:K55"/>
    <mergeCell ref="L55:O55"/>
    <mergeCell ref="P55:R55"/>
    <mergeCell ref="S55:V55"/>
    <mergeCell ref="W55:Y55"/>
    <mergeCell ref="Z55:AC55"/>
    <mergeCell ref="E54:H54"/>
    <mergeCell ref="I54:K54"/>
    <mergeCell ref="Z51:AC51"/>
    <mergeCell ref="W48:Y48"/>
    <mergeCell ref="Z48:AC48"/>
    <mergeCell ref="E49:H49"/>
    <mergeCell ref="I49:K49"/>
    <mergeCell ref="L49:O49"/>
    <mergeCell ref="P49:R49"/>
    <mergeCell ref="S49:V49"/>
    <mergeCell ref="W49:Y49"/>
    <mergeCell ref="Z49:AC49"/>
    <mergeCell ref="E51:H51"/>
    <mergeCell ref="I51:K51"/>
    <mergeCell ref="L51:O51"/>
    <mergeCell ref="P51:R51"/>
    <mergeCell ref="S51:V51"/>
    <mergeCell ref="W51:Y51"/>
    <mergeCell ref="Z50:AC50"/>
    <mergeCell ref="C40:H41"/>
    <mergeCell ref="I40:AC41"/>
    <mergeCell ref="C45:H46"/>
    <mergeCell ref="I45:O45"/>
    <mergeCell ref="P45:V45"/>
    <mergeCell ref="W45:AC45"/>
    <mergeCell ref="I46:K46"/>
    <mergeCell ref="L46:O46"/>
    <mergeCell ref="P46:R46"/>
    <mergeCell ref="S46:V46"/>
    <mergeCell ref="W46:Y46"/>
    <mergeCell ref="Z46:AC46"/>
    <mergeCell ref="C47:D47"/>
    <mergeCell ref="E47:H47"/>
    <mergeCell ref="I47:K47"/>
    <mergeCell ref="L47:O47"/>
    <mergeCell ref="P47:R47"/>
    <mergeCell ref="S47:V47"/>
    <mergeCell ref="W47:Y47"/>
    <mergeCell ref="Z47:AC47"/>
    <mergeCell ref="E33:H33"/>
    <mergeCell ref="I33:K33"/>
    <mergeCell ref="L33:O33"/>
    <mergeCell ref="P33:R33"/>
    <mergeCell ref="S33:V33"/>
    <mergeCell ref="E34:H34"/>
    <mergeCell ref="I34:K34"/>
    <mergeCell ref="L34:O34"/>
    <mergeCell ref="P34:R34"/>
    <mergeCell ref="S34:V34"/>
    <mergeCell ref="C35:H35"/>
    <mergeCell ref="I35:K35"/>
    <mergeCell ref="L35:O35"/>
    <mergeCell ref="P35:R35"/>
    <mergeCell ref="S35:V35"/>
    <mergeCell ref="I36:K37"/>
    <mergeCell ref="L36:O37"/>
    <mergeCell ref="P36:R37"/>
    <mergeCell ref="S36:V37"/>
    <mergeCell ref="C28:D34"/>
    <mergeCell ref="E28:H28"/>
    <mergeCell ref="I28:K28"/>
    <mergeCell ref="L28:O28"/>
    <mergeCell ref="P28:R28"/>
    <mergeCell ref="S28:V28"/>
    <mergeCell ref="E29:H29"/>
    <mergeCell ref="I29:K29"/>
    <mergeCell ref="L29:O29"/>
    <mergeCell ref="P29:R29"/>
    <mergeCell ref="S29:V29"/>
    <mergeCell ref="E30:H30"/>
    <mergeCell ref="I30:K30"/>
    <mergeCell ref="L30:O30"/>
    <mergeCell ref="P30:R30"/>
    <mergeCell ref="S30:V30"/>
    <mergeCell ref="E31:H31"/>
    <mergeCell ref="I31:K31"/>
    <mergeCell ref="L31:O31"/>
    <mergeCell ref="P31:R31"/>
    <mergeCell ref="S31:V31"/>
    <mergeCell ref="E32:H32"/>
    <mergeCell ref="I32:K32"/>
    <mergeCell ref="L32:O32"/>
    <mergeCell ref="P32:R32"/>
    <mergeCell ref="S32:V32"/>
    <mergeCell ref="S26:V26"/>
    <mergeCell ref="S27:V27"/>
    <mergeCell ref="C27:D27"/>
    <mergeCell ref="E27:H27"/>
    <mergeCell ref="I27:K27"/>
    <mergeCell ref="L27:O27"/>
    <mergeCell ref="P27:R27"/>
    <mergeCell ref="AG18:AJ18"/>
    <mergeCell ref="AD21:AF22"/>
    <mergeCell ref="AG21:AJ22"/>
    <mergeCell ref="C25:H26"/>
    <mergeCell ref="I25:O25"/>
    <mergeCell ref="P25:V25"/>
    <mergeCell ref="I26:K26"/>
    <mergeCell ref="L26:O26"/>
    <mergeCell ref="P26:R26"/>
    <mergeCell ref="AG19:AJ19"/>
    <mergeCell ref="C20:H20"/>
    <mergeCell ref="I20:K20"/>
    <mergeCell ref="L20:O20"/>
    <mergeCell ref="P20:R20"/>
    <mergeCell ref="S20:V20"/>
    <mergeCell ref="W20:Y20"/>
    <mergeCell ref="Z20:AC20"/>
    <mergeCell ref="AG20:AJ20"/>
    <mergeCell ref="AD20:AF20"/>
    <mergeCell ref="E19:H19"/>
    <mergeCell ref="I19:K19"/>
    <mergeCell ref="L19:O19"/>
    <mergeCell ref="P19:R19"/>
    <mergeCell ref="S19:V19"/>
    <mergeCell ref="W19:Y19"/>
    <mergeCell ref="AD19:AF19"/>
    <mergeCell ref="Z19:AC19"/>
    <mergeCell ref="E14:H14"/>
    <mergeCell ref="I14:K14"/>
    <mergeCell ref="L14:O14"/>
    <mergeCell ref="P14:R14"/>
    <mergeCell ref="S18:V18"/>
    <mergeCell ref="S14:V14"/>
    <mergeCell ref="W14:Y14"/>
    <mergeCell ref="Z18:AC18"/>
    <mergeCell ref="AD18:AF18"/>
    <mergeCell ref="E15:H15"/>
    <mergeCell ref="I15:K15"/>
    <mergeCell ref="L15:O15"/>
    <mergeCell ref="P15:R15"/>
    <mergeCell ref="S15:V15"/>
    <mergeCell ref="E16:H16"/>
    <mergeCell ref="I16:K16"/>
    <mergeCell ref="L16:O16"/>
    <mergeCell ref="P16:R16"/>
    <mergeCell ref="W18:Y18"/>
    <mergeCell ref="E18:H18"/>
    <mergeCell ref="I18:K18"/>
    <mergeCell ref="L18:O18"/>
    <mergeCell ref="P18:R18"/>
    <mergeCell ref="S16:V16"/>
    <mergeCell ref="W16:Y16"/>
    <mergeCell ref="Z16:AC16"/>
    <mergeCell ref="AD16:AF16"/>
    <mergeCell ref="S17:V17"/>
    <mergeCell ref="E17:H17"/>
    <mergeCell ref="I17:K17"/>
    <mergeCell ref="L17:O17"/>
    <mergeCell ref="P17:R17"/>
    <mergeCell ref="W13:Y13"/>
    <mergeCell ref="Z13:AC13"/>
    <mergeCell ref="AD13:AF13"/>
    <mergeCell ref="AG13:AJ13"/>
    <mergeCell ref="AG16:AJ16"/>
    <mergeCell ref="Z17:AC17"/>
    <mergeCell ref="AD17:AF17"/>
    <mergeCell ref="Z14:AC14"/>
    <mergeCell ref="AD14:AF14"/>
    <mergeCell ref="AG14:AJ14"/>
    <mergeCell ref="W15:Y15"/>
    <mergeCell ref="Z15:AC15"/>
    <mergeCell ref="AD15:AF15"/>
    <mergeCell ref="AG15:AJ15"/>
    <mergeCell ref="W17:Y17"/>
    <mergeCell ref="AG17:AJ17"/>
    <mergeCell ref="AG11:AJ11"/>
    <mergeCell ref="C12:D12"/>
    <mergeCell ref="E12:H12"/>
    <mergeCell ref="I12:K12"/>
    <mergeCell ref="L12:O12"/>
    <mergeCell ref="P12:R12"/>
    <mergeCell ref="S12:V12"/>
    <mergeCell ref="W12:Y12"/>
    <mergeCell ref="Z12:AC12"/>
    <mergeCell ref="AD12:AF12"/>
    <mergeCell ref="B3:T3"/>
    <mergeCell ref="AG12:AJ12"/>
    <mergeCell ref="C13:D19"/>
    <mergeCell ref="E13:H13"/>
    <mergeCell ref="I13:K13"/>
    <mergeCell ref="L13:O13"/>
    <mergeCell ref="P13:R13"/>
    <mergeCell ref="S13:V13"/>
    <mergeCell ref="C5:E5"/>
    <mergeCell ref="F5:J5"/>
    <mergeCell ref="L5:M5"/>
    <mergeCell ref="N5:Q5"/>
    <mergeCell ref="C10:H11"/>
    <mergeCell ref="I10:O10"/>
    <mergeCell ref="P10:V10"/>
    <mergeCell ref="W10:AC10"/>
    <mergeCell ref="AD10:AJ10"/>
    <mergeCell ref="I11:K11"/>
    <mergeCell ref="L11:O11"/>
    <mergeCell ref="P11:R11"/>
    <mergeCell ref="S11:V11"/>
    <mergeCell ref="W11:Y11"/>
    <mergeCell ref="Z11:AC11"/>
    <mergeCell ref="AD11:AF11"/>
  </mergeCells>
  <phoneticPr fontId="1"/>
  <conditionalFormatting sqref="AG21">
    <cfRule type="cellIs" dxfId="14" priority="30" operator="equal">
      <formula>"佐賀さいこうモデル"</formula>
    </cfRule>
  </conditionalFormatting>
  <conditionalFormatting sqref="S36">
    <cfRule type="cellIs" dxfId="13" priority="29" operator="equal">
      <formula>"佐賀さいこうモデル"</formula>
    </cfRule>
  </conditionalFormatting>
  <conditionalFormatting sqref="L36">
    <cfRule type="cellIs" dxfId="12" priority="28" operator="equal">
      <formula>"佐賀さいこうモデル"</formula>
    </cfRule>
  </conditionalFormatting>
  <dataValidations count="1">
    <dataValidation type="list" allowBlank="1" sqref="B3:T3">
      <formula1>"ステップアップ計画書,ステップアップ実施状況報告書兼事業評価報告書"</formula1>
    </dataValidation>
  </dataValidations>
  <pageMargins left="0.7" right="0.7" top="0.75" bottom="0.75" header="0.3" footer="0.3"/>
  <pageSetup paperSize="9" scale="50" fitToHeight="0" orientation="landscape" r:id="rId1"/>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B1:AJ52"/>
  <sheetViews>
    <sheetView showGridLines="0" view="pageBreakPreview" zoomScaleNormal="100" zoomScaleSheetLayoutView="100" workbookViewId="0">
      <selection activeCell="AG19" sqref="AG19:AJ19"/>
    </sheetView>
  </sheetViews>
  <sheetFormatPr defaultRowHeight="18.75" x14ac:dyDescent="0.4"/>
  <cols>
    <col min="1" max="1" width="2.875" customWidth="1"/>
    <col min="2" max="37" width="2.375" customWidth="1"/>
  </cols>
  <sheetData>
    <row r="1" spans="2:36" x14ac:dyDescent="0.4">
      <c r="B1" s="486" t="s">
        <v>521</v>
      </c>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row>
    <row r="2" spans="2:36" x14ac:dyDescent="0.4">
      <c r="B2" s="490" t="s">
        <v>520</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row>
    <row r="3" spans="2:36" ht="13.15" customHeight="1" x14ac:dyDescent="0.4">
      <c r="B3" s="90"/>
    </row>
    <row r="4" spans="2:36" ht="13.15" customHeight="1" x14ac:dyDescent="0.4">
      <c r="B4" s="486" t="s">
        <v>519</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row>
    <row r="5" spans="2:36" ht="13.15" customHeight="1" x14ac:dyDescent="0.4">
      <c r="B5" s="486" t="s">
        <v>518</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row>
    <row r="6" spans="2:36" ht="13.15" customHeight="1" x14ac:dyDescent="0.4">
      <c r="B6" s="486" t="s">
        <v>517</v>
      </c>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row>
    <row r="7" spans="2:36" ht="13.15" customHeight="1" x14ac:dyDescent="0.4">
      <c r="B7" s="486" t="s">
        <v>516</v>
      </c>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row>
    <row r="8" spans="2:36" ht="13.15" customHeight="1" x14ac:dyDescent="0.4">
      <c r="B8" s="90"/>
    </row>
    <row r="9" spans="2:36" ht="13.15" customHeight="1" x14ac:dyDescent="0.4">
      <c r="B9" s="491" t="s">
        <v>515</v>
      </c>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row>
    <row r="10" spans="2:36" ht="13.15" customHeight="1" x14ac:dyDescent="0.4">
      <c r="B10" s="90"/>
    </row>
    <row r="11" spans="2:36" ht="13.15" customHeight="1" x14ac:dyDescent="0.4">
      <c r="B11" s="486" t="s">
        <v>514</v>
      </c>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row>
    <row r="12" spans="2:36" ht="13.15" customHeight="1" x14ac:dyDescent="0.4">
      <c r="B12" s="486" t="s">
        <v>513</v>
      </c>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row>
    <row r="13" spans="2:36" ht="13.15" customHeight="1" x14ac:dyDescent="0.4">
      <c r="B13" s="486" t="s">
        <v>512</v>
      </c>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row>
    <row r="14" spans="2:36" ht="13.15" customHeight="1" x14ac:dyDescent="0.4">
      <c r="B14" s="486" t="s">
        <v>511</v>
      </c>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row>
    <row r="15" spans="2:36" ht="13.15" customHeight="1" x14ac:dyDescent="0.4">
      <c r="B15" s="486" t="s">
        <v>510</v>
      </c>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row>
    <row r="16" spans="2:36" ht="13.15" customHeight="1" x14ac:dyDescent="0.4">
      <c r="B16" s="486" t="s">
        <v>509</v>
      </c>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row>
    <row r="17" spans="2:36" ht="13.15" customHeight="1" x14ac:dyDescent="0.4">
      <c r="B17" s="486" t="s">
        <v>508</v>
      </c>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row>
    <row r="18" spans="2:36" ht="13.15" customHeight="1" x14ac:dyDescent="0.4">
      <c r="B18" s="486" t="s">
        <v>507</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row>
    <row r="19" spans="2:36" ht="13.15" customHeight="1" x14ac:dyDescent="0.4">
      <c r="B19" s="486" t="s">
        <v>506</v>
      </c>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row>
    <row r="20" spans="2:36" ht="13.15" customHeight="1" x14ac:dyDescent="0.4">
      <c r="B20" s="486" t="s">
        <v>505</v>
      </c>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row>
    <row r="21" spans="2:36" ht="13.15" customHeight="1" x14ac:dyDescent="0.4">
      <c r="B21" s="486" t="s">
        <v>504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row>
    <row r="22" spans="2:36" ht="13.15" customHeight="1" x14ac:dyDescent="0.4">
      <c r="B22" s="486" t="s">
        <v>503</v>
      </c>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row>
    <row r="23" spans="2:36" ht="13.15" customHeight="1" x14ac:dyDescent="0.4">
      <c r="B23" s="90"/>
    </row>
    <row r="24" spans="2:36" ht="13.15" customHeight="1" x14ac:dyDescent="0.4">
      <c r="B24" s="486" t="s">
        <v>502</v>
      </c>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row>
    <row r="25" spans="2:36" ht="13.15" customHeight="1" x14ac:dyDescent="0.4">
      <c r="B25" s="486" t="s">
        <v>501</v>
      </c>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row>
    <row r="26" spans="2:36" ht="13.15" customHeight="1" x14ac:dyDescent="0.4">
      <c r="B26" s="90"/>
    </row>
    <row r="27" spans="2:36" ht="13.15" customHeight="1" x14ac:dyDescent="0.4">
      <c r="W27" s="493" t="s">
        <v>500</v>
      </c>
      <c r="X27" s="493"/>
      <c r="Y27" s="493"/>
      <c r="Z27" s="493"/>
      <c r="AA27" s="493"/>
      <c r="AB27" s="493"/>
      <c r="AC27" s="493"/>
      <c r="AD27" s="493"/>
      <c r="AE27" s="493"/>
      <c r="AF27" s="493"/>
    </row>
    <row r="28" spans="2:36" ht="13.15" customHeight="1" x14ac:dyDescent="0.4">
      <c r="B28" s="90"/>
    </row>
    <row r="29" spans="2:36" ht="13.15" customHeight="1" x14ac:dyDescent="0.4">
      <c r="B29" s="486" t="s">
        <v>499</v>
      </c>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row>
    <row r="30" spans="2:36" ht="13.15" customHeight="1" x14ac:dyDescent="0.4">
      <c r="B30" s="90"/>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row>
    <row r="31" spans="2:36" ht="18" customHeight="1" x14ac:dyDescent="0.4">
      <c r="B31" s="89"/>
      <c r="C31" s="89"/>
      <c r="D31" s="96" t="s">
        <v>498</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row>
    <row r="32" spans="2:36" ht="18" customHeight="1" x14ac:dyDescent="0.4">
      <c r="B32" s="89"/>
      <c r="C32" s="89"/>
      <c r="D32" s="89"/>
      <c r="E32" s="89"/>
      <c r="F32" s="505" t="s">
        <v>497</v>
      </c>
      <c r="G32" s="505"/>
      <c r="H32" s="505"/>
      <c r="I32" s="505"/>
      <c r="J32" s="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89"/>
      <c r="AJ32" s="89"/>
    </row>
    <row r="33" spans="2:36" ht="18" customHeight="1" x14ac:dyDescent="0.4">
      <c r="B33" s="89"/>
      <c r="C33" s="89"/>
      <c r="D33" s="96" t="s">
        <v>496</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row>
    <row r="34" spans="2:36" ht="18" customHeight="1" x14ac:dyDescent="0.4">
      <c r="B34" s="89"/>
      <c r="C34" s="89"/>
      <c r="D34" s="89"/>
      <c r="E34" s="96"/>
      <c r="F34" s="506" t="s">
        <v>493</v>
      </c>
      <c r="G34" s="506"/>
      <c r="H34" s="506"/>
      <c r="I34" s="506"/>
      <c r="J34" s="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89"/>
      <c r="AJ34" s="89"/>
    </row>
    <row r="35" spans="2:36" ht="18" customHeight="1" x14ac:dyDescent="0.4">
      <c r="B35" s="89"/>
      <c r="C35" s="89"/>
      <c r="D35" s="89"/>
      <c r="E35" s="89"/>
      <c r="F35" s="488" t="s">
        <v>495</v>
      </c>
      <c r="G35" s="488"/>
      <c r="H35" s="488"/>
      <c r="I35" s="488"/>
      <c r="J35" s="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89"/>
      <c r="AJ35" s="89"/>
    </row>
    <row r="36" spans="2:36" ht="18" customHeight="1" x14ac:dyDescent="0.4">
      <c r="B36" s="89"/>
      <c r="C36" s="89"/>
      <c r="D36" s="89"/>
      <c r="E36" s="89"/>
      <c r="F36" s="507" t="s">
        <v>494</v>
      </c>
      <c r="G36" s="507"/>
      <c r="H36" s="507"/>
      <c r="I36" s="507"/>
      <c r="J36" s="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89"/>
      <c r="AJ36" s="89"/>
    </row>
    <row r="37" spans="2:36" ht="18" customHeight="1" x14ac:dyDescent="0.4">
      <c r="B37" s="96"/>
      <c r="C37" s="89"/>
      <c r="D37" s="89"/>
      <c r="E37" s="89"/>
      <c r="F37" s="506" t="s">
        <v>493</v>
      </c>
      <c r="G37" s="506"/>
      <c r="H37" s="506"/>
      <c r="I37" s="506"/>
      <c r="J37" s="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89"/>
      <c r="AJ37" s="89"/>
    </row>
    <row r="38" spans="2:36" ht="18" customHeight="1" x14ac:dyDescent="0.4">
      <c r="B38" s="96"/>
      <c r="C38" s="89"/>
      <c r="D38" s="89"/>
      <c r="E38" s="89"/>
      <c r="F38" s="488" t="s">
        <v>492</v>
      </c>
      <c r="G38" s="488"/>
      <c r="H38" s="488"/>
      <c r="I38" s="488"/>
      <c r="J38" s="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89"/>
      <c r="AH38" s="489"/>
      <c r="AI38" s="89"/>
      <c r="AJ38" s="89"/>
    </row>
    <row r="39" spans="2:36" ht="18" customHeight="1" x14ac:dyDescent="0.4">
      <c r="B39" s="96" t="s">
        <v>491</v>
      </c>
      <c r="C39" s="89"/>
      <c r="D39" s="89"/>
      <c r="E39" s="89"/>
      <c r="F39" s="508" t="s">
        <v>490</v>
      </c>
      <c r="G39" s="508"/>
      <c r="H39" s="508"/>
      <c r="I39" s="508"/>
      <c r="J39" s="89"/>
      <c r="K39" s="494" t="s">
        <v>489</v>
      </c>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89"/>
      <c r="AJ39" s="89"/>
    </row>
    <row r="40" spans="2:36" ht="11.45" customHeight="1" x14ac:dyDescent="0.4">
      <c r="B40" s="96" t="s">
        <v>488</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row>
    <row r="41" spans="2:36" ht="11.45" customHeight="1" x14ac:dyDescent="0.4">
      <c r="B41" s="90"/>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row>
    <row r="42" spans="2:36" ht="13.15" customHeight="1" x14ac:dyDescent="0.4">
      <c r="B42" s="504" t="s">
        <v>487</v>
      </c>
      <c r="C42" s="504"/>
      <c r="D42" s="504"/>
      <c r="E42" s="91" t="s">
        <v>486</v>
      </c>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row>
    <row r="43" spans="2:36" ht="13.15" customHeight="1" x14ac:dyDescent="0.4">
      <c r="B43" s="95"/>
      <c r="C43" s="94"/>
      <c r="D43" s="94"/>
      <c r="E43" s="91" t="s">
        <v>485</v>
      </c>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row>
    <row r="44" spans="2:36" ht="13.15" customHeight="1" x14ac:dyDescent="0.4">
      <c r="B44" s="504" t="s">
        <v>484</v>
      </c>
      <c r="C44" s="504"/>
      <c r="D44" s="504"/>
      <c r="E44" s="91" t="s">
        <v>483</v>
      </c>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row>
    <row r="45" spans="2:36" ht="13.15" customHeight="1" x14ac:dyDescent="0.4">
      <c r="B45" s="93"/>
      <c r="C45" s="91"/>
      <c r="D45" s="91"/>
      <c r="E45" s="91" t="s">
        <v>482</v>
      </c>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row>
    <row r="46" spans="2:36" ht="13.15" customHeight="1" x14ac:dyDescent="0.4">
      <c r="B46" s="93"/>
      <c r="C46" s="91"/>
      <c r="D46" s="91"/>
      <c r="E46" s="91" t="s">
        <v>481</v>
      </c>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row>
    <row r="47" spans="2:36" ht="6.6" customHeight="1" x14ac:dyDescent="0.4">
      <c r="B47" s="92"/>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row>
    <row r="48" spans="2:36" ht="13.9" customHeight="1" x14ac:dyDescent="0.4">
      <c r="B48" s="90"/>
      <c r="C48" s="495" t="s">
        <v>480</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7"/>
      <c r="AJ48" s="89"/>
    </row>
    <row r="49" spans="2:36" ht="13.9" customHeight="1" x14ac:dyDescent="0.4">
      <c r="B49" s="90"/>
      <c r="C49" s="498"/>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500"/>
      <c r="AJ49" s="89"/>
    </row>
    <row r="50" spans="2:36" ht="13.9" customHeight="1" x14ac:dyDescent="0.4">
      <c r="B50" s="89"/>
      <c r="C50" s="498"/>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500"/>
      <c r="AJ50" s="89"/>
    </row>
    <row r="51" spans="2:36" ht="13.9" customHeight="1" x14ac:dyDescent="0.4">
      <c r="B51" s="89"/>
      <c r="C51" s="501"/>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3"/>
      <c r="AJ51" s="89"/>
    </row>
    <row r="52" spans="2:36" ht="7.15" customHeight="1" x14ac:dyDescent="0.4">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row>
  </sheetData>
  <mergeCells count="40">
    <mergeCell ref="K38:AH38"/>
    <mergeCell ref="B12:AJ12"/>
    <mergeCell ref="B14:AJ14"/>
    <mergeCell ref="K39:AH39"/>
    <mergeCell ref="C48:AI51"/>
    <mergeCell ref="B42:D42"/>
    <mergeCell ref="B44:D44"/>
    <mergeCell ref="F32:I32"/>
    <mergeCell ref="F34:I34"/>
    <mergeCell ref="F35:I35"/>
    <mergeCell ref="F36:I36"/>
    <mergeCell ref="F37:I37"/>
    <mergeCell ref="K32:AH32"/>
    <mergeCell ref="F39:I39"/>
    <mergeCell ref="K34:AH34"/>
    <mergeCell ref="K35:AH35"/>
    <mergeCell ref="F38:I38"/>
    <mergeCell ref="K36:AH36"/>
    <mergeCell ref="K37:AH37"/>
    <mergeCell ref="B1:AJ1"/>
    <mergeCell ref="B2:AJ2"/>
    <mergeCell ref="B4:AJ4"/>
    <mergeCell ref="B5:AJ5"/>
    <mergeCell ref="B7:AJ7"/>
    <mergeCell ref="B9:AJ9"/>
    <mergeCell ref="B6:AJ6"/>
    <mergeCell ref="B11:AJ11"/>
    <mergeCell ref="B13:AJ13"/>
    <mergeCell ref="B29:AJ29"/>
    <mergeCell ref="B24:AJ24"/>
    <mergeCell ref="W27:AF27"/>
    <mergeCell ref="B17:AJ17"/>
    <mergeCell ref="B19:AJ19"/>
    <mergeCell ref="B21:AJ21"/>
    <mergeCell ref="B22:AJ22"/>
    <mergeCell ref="B25:AJ25"/>
    <mergeCell ref="B15:AJ15"/>
    <mergeCell ref="B16:AJ16"/>
    <mergeCell ref="B18:AJ18"/>
    <mergeCell ref="B20:AJ20"/>
  </mergeCells>
  <phoneticPr fontId="1"/>
  <conditionalFormatting sqref="W27:AF27">
    <cfRule type="containsBlanks" dxfId="11" priority="2">
      <formula>LEN(TRIM(W27))=0</formula>
    </cfRule>
  </conditionalFormatting>
  <printOptions horizontalCentered="1"/>
  <pageMargins left="0.74803149606299213" right="0.74803149606299213" top="0.98425196850393704" bottom="0.98425196850393704" header="0.51181102362204722" footer="0.51181102362204722"/>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AI47"/>
  <sheetViews>
    <sheetView showGridLines="0" view="pageBreakPreview" topLeftCell="A10" zoomScale="136" zoomScaleNormal="100" zoomScaleSheetLayoutView="136" workbookViewId="0">
      <selection activeCell="AG19" sqref="AG19:AJ19"/>
    </sheetView>
  </sheetViews>
  <sheetFormatPr defaultRowHeight="18.75" x14ac:dyDescent="0.4"/>
  <cols>
    <col min="1" max="34" width="2.375" customWidth="1"/>
    <col min="35" max="35" width="2.25" customWidth="1"/>
  </cols>
  <sheetData>
    <row r="1" spans="1:35" x14ac:dyDescent="0.4">
      <c r="A1" s="486" t="s">
        <v>546</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row>
    <row r="2" spans="1:35" x14ac:dyDescent="0.4">
      <c r="A2" s="90"/>
    </row>
    <row r="3" spans="1:35" x14ac:dyDescent="0.4">
      <c r="A3" s="486" t="s">
        <v>545</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row>
    <row r="4" spans="1:35" x14ac:dyDescent="0.4">
      <c r="A4" s="486" t="s">
        <v>544</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row>
    <row r="5" spans="1:35" x14ac:dyDescent="0.4">
      <c r="A5" s="90"/>
    </row>
    <row r="6" spans="1:35" x14ac:dyDescent="0.4">
      <c r="A6" s="490" t="s">
        <v>543</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row>
    <row r="7" spans="1:35" x14ac:dyDescent="0.4">
      <c r="A7" s="97"/>
    </row>
    <row r="8" spans="1:35" x14ac:dyDescent="0.4">
      <c r="A8" s="97"/>
    </row>
    <row r="9" spans="1:35" x14ac:dyDescent="0.4">
      <c r="A9" s="97" t="s">
        <v>542</v>
      </c>
    </row>
    <row r="10" spans="1:35" x14ac:dyDescent="0.4">
      <c r="A10" s="97"/>
    </row>
    <row r="11" spans="1:35" x14ac:dyDescent="0.4">
      <c r="A11" s="491" t="s">
        <v>515</v>
      </c>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row>
    <row r="12" spans="1:35" x14ac:dyDescent="0.4">
      <c r="A12" s="97"/>
      <c r="B12" s="100"/>
    </row>
    <row r="13" spans="1:35" x14ac:dyDescent="0.4">
      <c r="B13" s="97" t="s">
        <v>541</v>
      </c>
    </row>
    <row r="14" spans="1:35" x14ac:dyDescent="0.4">
      <c r="B14" s="97" t="s">
        <v>540</v>
      </c>
    </row>
    <row r="15" spans="1:35" x14ac:dyDescent="0.4">
      <c r="B15" s="97" t="s">
        <v>539</v>
      </c>
    </row>
    <row r="16" spans="1:35" x14ac:dyDescent="0.4">
      <c r="B16" s="97" t="s">
        <v>538</v>
      </c>
    </row>
    <row r="17" spans="1:2" x14ac:dyDescent="0.4">
      <c r="B17" s="97" t="s">
        <v>537</v>
      </c>
    </row>
    <row r="18" spans="1:2" x14ac:dyDescent="0.4">
      <c r="B18" s="97" t="s">
        <v>536</v>
      </c>
    </row>
    <row r="19" spans="1:2" x14ac:dyDescent="0.4">
      <c r="B19" s="97" t="s">
        <v>535</v>
      </c>
    </row>
    <row r="20" spans="1:2" x14ac:dyDescent="0.4">
      <c r="B20" s="99" t="s">
        <v>534</v>
      </c>
    </row>
    <row r="21" spans="1:2" x14ac:dyDescent="0.4">
      <c r="B21" s="97" t="s">
        <v>533</v>
      </c>
    </row>
    <row r="22" spans="1:2" x14ac:dyDescent="0.4">
      <c r="B22" s="97" t="s">
        <v>532</v>
      </c>
    </row>
    <row r="23" spans="1:2" x14ac:dyDescent="0.4">
      <c r="B23" s="97" t="s">
        <v>531</v>
      </c>
    </row>
    <row r="24" spans="1:2" x14ac:dyDescent="0.4">
      <c r="B24" s="97" t="s">
        <v>530</v>
      </c>
    </row>
    <row r="25" spans="1:2" x14ac:dyDescent="0.4">
      <c r="A25" s="97" t="s">
        <v>529</v>
      </c>
    </row>
    <row r="26" spans="1:2" x14ac:dyDescent="0.4">
      <c r="A26" s="97" t="s">
        <v>528</v>
      </c>
    </row>
    <row r="27" spans="1:2" x14ac:dyDescent="0.4">
      <c r="A27" s="97" t="s">
        <v>527</v>
      </c>
    </row>
    <row r="28" spans="1:2" x14ac:dyDescent="0.4">
      <c r="A28" s="97" t="s">
        <v>526</v>
      </c>
    </row>
    <row r="29" spans="1:2" s="228" customFormat="1" x14ac:dyDescent="0.4">
      <c r="A29" s="97"/>
    </row>
    <row r="30" spans="1:2" s="228" customFormat="1" x14ac:dyDescent="0.4">
      <c r="A30" s="97"/>
      <c r="B30" s="229" t="s">
        <v>826</v>
      </c>
    </row>
    <row r="31" spans="1:2" s="228" customFormat="1" x14ac:dyDescent="0.4">
      <c r="A31" s="97"/>
      <c r="B31" s="229" t="s">
        <v>827</v>
      </c>
    </row>
    <row r="32" spans="1:2" x14ac:dyDescent="0.4">
      <c r="A32" s="97"/>
    </row>
    <row r="33" spans="1:35" x14ac:dyDescent="0.4">
      <c r="A33" s="97"/>
    </row>
    <row r="34" spans="1:35" x14ac:dyDescent="0.4">
      <c r="A34" s="98"/>
      <c r="M34" s="509" t="str">
        <f>別紙D!W27</f>
        <v>○○　　年　　月　　日　　　</v>
      </c>
      <c r="N34" s="509"/>
      <c r="O34" s="509"/>
      <c r="P34" s="509"/>
      <c r="Q34" s="509"/>
      <c r="R34" s="509"/>
      <c r="S34" s="509"/>
      <c r="T34" s="509"/>
      <c r="U34" s="509"/>
      <c r="V34" s="509"/>
    </row>
    <row r="35" spans="1:35" ht="21" customHeight="1" x14ac:dyDescent="0.4">
      <c r="A35" s="98"/>
      <c r="M35" s="510" t="s">
        <v>525</v>
      </c>
      <c r="N35" s="510"/>
      <c r="O35" s="510"/>
      <c r="P35" s="510"/>
      <c r="Q35" s="510"/>
      <c r="R35" s="510"/>
      <c r="S35" s="510"/>
      <c r="T35" s="512"/>
      <c r="U35" s="512"/>
      <c r="V35" s="512"/>
      <c r="W35" s="512"/>
      <c r="X35" s="512"/>
      <c r="Y35" s="512"/>
      <c r="Z35" s="512"/>
      <c r="AA35" s="512"/>
      <c r="AB35" s="512"/>
      <c r="AC35" s="512"/>
      <c r="AD35" s="512"/>
      <c r="AE35" s="512"/>
      <c r="AF35" s="512"/>
    </row>
    <row r="36" spans="1:35" ht="21" customHeight="1" x14ac:dyDescent="0.4">
      <c r="A36" s="98"/>
      <c r="M36" s="511" t="s">
        <v>524</v>
      </c>
      <c r="N36" s="511"/>
      <c r="O36" s="511"/>
      <c r="P36" s="511"/>
      <c r="Q36" s="511"/>
      <c r="R36" s="511"/>
      <c r="S36" s="511"/>
      <c r="T36" s="513"/>
      <c r="U36" s="513"/>
      <c r="V36" s="513"/>
      <c r="W36" s="513"/>
      <c r="X36" s="513"/>
      <c r="Y36" s="513"/>
      <c r="Z36" s="513"/>
      <c r="AA36" s="513"/>
      <c r="AB36" s="513"/>
      <c r="AC36" s="513"/>
      <c r="AD36" s="513"/>
      <c r="AE36" s="513"/>
      <c r="AF36" s="513"/>
    </row>
    <row r="37" spans="1:35" ht="11.45" customHeight="1" x14ac:dyDescent="0.4">
      <c r="A37" s="97"/>
    </row>
    <row r="38" spans="1:35" ht="11.45" customHeight="1" x14ac:dyDescent="0.4">
      <c r="A38" s="97"/>
    </row>
    <row r="39" spans="1:35" ht="11.45" customHeight="1" x14ac:dyDescent="0.4">
      <c r="A39" s="97"/>
    </row>
    <row r="40" spans="1:35" ht="11.45" customHeight="1" x14ac:dyDescent="0.4">
      <c r="A40" s="97"/>
    </row>
    <row r="41" spans="1:35" ht="11.45" customHeight="1" x14ac:dyDescent="0.4">
      <c r="A41" s="97"/>
    </row>
    <row r="42" spans="1:35" ht="11.45" customHeight="1" x14ac:dyDescent="0.4">
      <c r="A42" s="97"/>
    </row>
    <row r="43" spans="1:35" ht="11.45" customHeight="1" x14ac:dyDescent="0.4">
      <c r="A43" s="97"/>
    </row>
    <row r="44" spans="1:35" ht="11.45" customHeight="1" x14ac:dyDescent="0.4">
      <c r="A44" s="97"/>
    </row>
    <row r="45" spans="1:35" ht="14.45" customHeight="1" x14ac:dyDescent="0.4">
      <c r="A45" s="486" t="s">
        <v>523</v>
      </c>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row>
    <row r="46" spans="1:35" ht="14.45" customHeight="1" x14ac:dyDescent="0.4">
      <c r="A46" s="486" t="s">
        <v>522</v>
      </c>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7"/>
      <c r="AG46" s="487"/>
      <c r="AH46" s="487"/>
      <c r="AI46" s="487"/>
    </row>
    <row r="47" spans="1:35" x14ac:dyDescent="0.4">
      <c r="A47" s="97"/>
    </row>
  </sheetData>
  <mergeCells count="12">
    <mergeCell ref="A1:AI1"/>
    <mergeCell ref="A3:AI3"/>
    <mergeCell ref="A4:AI4"/>
    <mergeCell ref="A6:AI6"/>
    <mergeCell ref="A11:AI11"/>
    <mergeCell ref="A46:AI46"/>
    <mergeCell ref="A45:AI45"/>
    <mergeCell ref="M34:V34"/>
    <mergeCell ref="M35:S35"/>
    <mergeCell ref="M36:S36"/>
    <mergeCell ref="T35:AF35"/>
    <mergeCell ref="T36:AF36"/>
  </mergeCells>
  <phoneticPr fontId="1"/>
  <conditionalFormatting sqref="M34:V34">
    <cfRule type="containsBlanks" dxfId="10" priority="2">
      <formula>LEN(TRIM(M34))=0</formula>
    </cfRule>
  </conditionalFormatting>
  <conditionalFormatting sqref="M34:V34">
    <cfRule type="containsBlanks" dxfId="9" priority="1">
      <formula>LEN(TRIM(M34))=0</formula>
    </cfRule>
  </conditionalFormatting>
  <pageMargins left="0.75" right="0.75" top="1" bottom="1" header="0.5" footer="0.5"/>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R32"/>
  <sheetViews>
    <sheetView showGridLines="0" view="pageBreakPreview" zoomScale="150" zoomScaleNormal="100" zoomScaleSheetLayoutView="150" workbookViewId="0">
      <selection activeCell="AG19" sqref="AG19:AJ19"/>
    </sheetView>
  </sheetViews>
  <sheetFormatPr defaultRowHeight="18.75" x14ac:dyDescent="0.4"/>
  <cols>
    <col min="1" max="18" width="4.5" customWidth="1"/>
  </cols>
  <sheetData>
    <row r="1" spans="1:18" x14ac:dyDescent="0.4">
      <c r="A1" s="486" t="s">
        <v>565</v>
      </c>
      <c r="B1" s="487"/>
      <c r="C1" s="487"/>
      <c r="D1" s="487"/>
      <c r="E1" s="487"/>
      <c r="F1" s="487"/>
      <c r="G1" s="487"/>
      <c r="H1" s="487"/>
      <c r="I1" s="487"/>
      <c r="J1" s="487"/>
      <c r="K1" s="487"/>
      <c r="L1" s="487"/>
      <c r="M1" s="487"/>
      <c r="N1" s="487"/>
      <c r="O1" s="487"/>
      <c r="P1" s="487"/>
      <c r="Q1" s="487"/>
      <c r="R1" s="487"/>
    </row>
    <row r="2" spans="1:18" ht="18" customHeight="1" x14ac:dyDescent="0.4">
      <c r="A2" s="96"/>
      <c r="M2" s="509" t="str">
        <f>別紙D!W27</f>
        <v>○○　　年　　月　　日　　　</v>
      </c>
      <c r="N2" s="509"/>
      <c r="O2" s="509"/>
      <c r="P2" s="509"/>
      <c r="Q2" s="509"/>
      <c r="R2" s="509"/>
    </row>
    <row r="3" spans="1:18" x14ac:dyDescent="0.4">
      <c r="A3" s="90"/>
    </row>
    <row r="4" spans="1:18" x14ac:dyDescent="0.4">
      <c r="A4" s="486" t="s">
        <v>545</v>
      </c>
      <c r="B4" s="487"/>
      <c r="C4" s="487"/>
      <c r="D4" s="487"/>
      <c r="E4" s="487"/>
      <c r="F4" s="487"/>
      <c r="G4" s="487"/>
      <c r="H4" s="487"/>
      <c r="I4" s="487"/>
      <c r="J4" s="487"/>
      <c r="K4" s="487"/>
      <c r="L4" s="487"/>
      <c r="M4" s="487"/>
      <c r="N4" s="487"/>
      <c r="O4" s="487"/>
      <c r="P4" s="487"/>
      <c r="Q4" s="487"/>
      <c r="R4" s="487"/>
    </row>
    <row r="5" spans="1:18" x14ac:dyDescent="0.4">
      <c r="A5" s="486" t="s">
        <v>544</v>
      </c>
      <c r="B5" s="487"/>
      <c r="C5" s="487"/>
      <c r="D5" s="487"/>
      <c r="E5" s="487"/>
      <c r="F5" s="487"/>
      <c r="G5" s="487"/>
      <c r="H5" s="487"/>
      <c r="I5" s="487"/>
      <c r="J5" s="487"/>
      <c r="K5" s="487"/>
      <c r="L5" s="487"/>
      <c r="M5" s="487"/>
      <c r="N5" s="487"/>
      <c r="O5" s="487"/>
      <c r="P5" s="487"/>
      <c r="Q5" s="487"/>
      <c r="R5" s="487"/>
    </row>
    <row r="6" spans="1:18" x14ac:dyDescent="0.4">
      <c r="A6" s="90"/>
    </row>
    <row r="7" spans="1:18" ht="18" customHeight="1" x14ac:dyDescent="0.4">
      <c r="H7" s="96" t="s">
        <v>564</v>
      </c>
      <c r="K7" s="89"/>
      <c r="L7" s="89"/>
      <c r="M7" s="515">
        <f>別紙D!K32</f>
        <v>0</v>
      </c>
      <c r="N7" s="515"/>
      <c r="O7" s="515"/>
      <c r="P7" s="515"/>
      <c r="Q7" s="515"/>
      <c r="R7" s="515"/>
    </row>
    <row r="8" spans="1:18" ht="18" customHeight="1" x14ac:dyDescent="0.4">
      <c r="H8" s="96" t="s">
        <v>563</v>
      </c>
      <c r="K8" s="89"/>
      <c r="L8" s="89"/>
      <c r="M8" s="515"/>
      <c r="N8" s="515"/>
      <c r="O8" s="515"/>
      <c r="P8" s="515"/>
      <c r="Q8" s="515"/>
      <c r="R8" s="515"/>
    </row>
    <row r="9" spans="1:18" ht="18" customHeight="1" x14ac:dyDescent="0.4">
      <c r="H9" s="96" t="s">
        <v>562</v>
      </c>
      <c r="K9" s="89"/>
      <c r="L9" s="89"/>
      <c r="M9" s="517"/>
      <c r="N9" s="517"/>
      <c r="O9" s="517"/>
      <c r="P9" s="517"/>
      <c r="Q9" s="517"/>
      <c r="R9" s="517"/>
    </row>
    <row r="10" spans="1:18" x14ac:dyDescent="0.4">
      <c r="A10" s="97"/>
    </row>
    <row r="11" spans="1:18" x14ac:dyDescent="0.4">
      <c r="A11" s="491" t="s">
        <v>561</v>
      </c>
      <c r="B11" s="487"/>
      <c r="C11" s="487"/>
      <c r="D11" s="487"/>
      <c r="E11" s="487"/>
      <c r="F11" s="487"/>
      <c r="G11" s="487"/>
      <c r="H11" s="487"/>
      <c r="I11" s="487"/>
      <c r="J11" s="487"/>
      <c r="K11" s="487"/>
      <c r="L11" s="487"/>
      <c r="M11" s="487"/>
      <c r="N11" s="487"/>
      <c r="O11" s="487"/>
      <c r="P11" s="487"/>
      <c r="Q11" s="487"/>
      <c r="R11" s="487"/>
    </row>
    <row r="12" spans="1:18" x14ac:dyDescent="0.4">
      <c r="A12" s="90"/>
    </row>
    <row r="13" spans="1:18" x14ac:dyDescent="0.4">
      <c r="A13" s="486" t="s">
        <v>560</v>
      </c>
      <c r="B13" s="487"/>
      <c r="C13" s="487"/>
      <c r="D13" s="487"/>
      <c r="E13" s="487"/>
      <c r="F13" s="487"/>
      <c r="G13" s="487"/>
      <c r="H13" s="487"/>
      <c r="I13" s="487"/>
      <c r="J13" s="487"/>
      <c r="K13" s="487"/>
      <c r="L13" s="487"/>
      <c r="M13" s="487"/>
      <c r="N13" s="487"/>
      <c r="O13" s="487"/>
      <c r="P13" s="487"/>
      <c r="Q13" s="487"/>
      <c r="R13" s="487"/>
    </row>
    <row r="14" spans="1:18" x14ac:dyDescent="0.4">
      <c r="A14" s="101"/>
    </row>
    <row r="15" spans="1:18" x14ac:dyDescent="0.4">
      <c r="A15" s="491" t="s">
        <v>515</v>
      </c>
      <c r="B15" s="487"/>
      <c r="C15" s="487"/>
      <c r="D15" s="487"/>
      <c r="E15" s="487"/>
      <c r="F15" s="487"/>
      <c r="G15" s="487"/>
      <c r="H15" s="487"/>
      <c r="I15" s="487"/>
      <c r="J15" s="487"/>
      <c r="K15" s="487"/>
      <c r="L15" s="487"/>
      <c r="M15" s="487"/>
      <c r="N15" s="487"/>
      <c r="O15" s="487"/>
      <c r="P15" s="487"/>
      <c r="Q15" s="487"/>
      <c r="R15" s="487"/>
    </row>
    <row r="16" spans="1:18" x14ac:dyDescent="0.4">
      <c r="A16" s="90"/>
    </row>
    <row r="17" spans="1:18" ht="18" customHeight="1" x14ac:dyDescent="0.4">
      <c r="A17" s="96" t="s">
        <v>559</v>
      </c>
    </row>
    <row r="18" spans="1:18" ht="18" customHeight="1" x14ac:dyDescent="0.4">
      <c r="A18" s="96" t="s">
        <v>558</v>
      </c>
      <c r="H18" s="516" t="str">
        <f>'別紙B-2'!Q5</f>
        <v>令和８年度</v>
      </c>
      <c r="I18" s="516"/>
      <c r="J18" s="516"/>
      <c r="K18" t="s">
        <v>556</v>
      </c>
    </row>
    <row r="19" spans="1:18" ht="18" customHeight="1" x14ac:dyDescent="0.4">
      <c r="A19" s="96" t="s">
        <v>555</v>
      </c>
      <c r="K19" s="514"/>
      <c r="L19" s="514"/>
      <c r="M19" s="514"/>
      <c r="N19" s="514"/>
      <c r="O19" s="514"/>
      <c r="P19" s="514"/>
      <c r="Q19" s="514"/>
    </row>
    <row r="20" spans="1:18" ht="18" customHeight="1" x14ac:dyDescent="0.4">
      <c r="A20" s="96" t="s">
        <v>554</v>
      </c>
      <c r="G20" s="514"/>
      <c r="H20" s="514"/>
      <c r="I20" s="514"/>
      <c r="J20" s="514"/>
      <c r="K20" s="514"/>
      <c r="L20" s="514"/>
      <c r="M20" s="514"/>
      <c r="N20" s="514"/>
      <c r="O20" s="514"/>
      <c r="P20" s="514"/>
      <c r="Q20" s="514"/>
    </row>
    <row r="21" spans="1:18" x14ac:dyDescent="0.4">
      <c r="A21" s="90"/>
    </row>
    <row r="22" spans="1:18" x14ac:dyDescent="0.4">
      <c r="A22" s="90"/>
    </row>
    <row r="23" spans="1:18" ht="18" customHeight="1" x14ac:dyDescent="0.4">
      <c r="A23" s="96" t="s">
        <v>553</v>
      </c>
    </row>
    <row r="24" spans="1:18" ht="18" customHeight="1" x14ac:dyDescent="0.4">
      <c r="A24" s="96" t="s">
        <v>552</v>
      </c>
      <c r="E24" s="514"/>
      <c r="F24" s="514"/>
      <c r="G24" s="514"/>
      <c r="H24" s="514"/>
      <c r="I24" s="514"/>
      <c r="J24" s="514"/>
      <c r="K24" s="514"/>
      <c r="L24" s="514"/>
      <c r="M24" s="514"/>
      <c r="N24" s="514"/>
      <c r="O24" s="514"/>
      <c r="P24" s="514"/>
      <c r="Q24" s="514"/>
    </row>
    <row r="25" spans="1:18" x14ac:dyDescent="0.4">
      <c r="A25" s="90"/>
    </row>
    <row r="26" spans="1:18" x14ac:dyDescent="0.4">
      <c r="A26" s="90"/>
    </row>
    <row r="27" spans="1:18" x14ac:dyDescent="0.4">
      <c r="A27" s="90"/>
    </row>
    <row r="28" spans="1:18" ht="13.9" customHeight="1" x14ac:dyDescent="0.4">
      <c r="A28" s="486" t="s">
        <v>551</v>
      </c>
      <c r="B28" s="487"/>
      <c r="C28" s="487"/>
      <c r="D28" s="487"/>
      <c r="E28" s="487"/>
      <c r="F28" s="487"/>
      <c r="G28" s="487"/>
      <c r="H28" s="487"/>
      <c r="I28" s="487"/>
      <c r="J28" s="487"/>
      <c r="K28" s="487"/>
      <c r="L28" s="487"/>
      <c r="M28" s="487"/>
      <c r="N28" s="487"/>
      <c r="O28" s="487"/>
      <c r="P28" s="487"/>
      <c r="Q28" s="487"/>
      <c r="R28" s="487"/>
    </row>
    <row r="29" spans="1:18" ht="13.9" customHeight="1" x14ac:dyDescent="0.4">
      <c r="A29" s="486" t="s">
        <v>550</v>
      </c>
      <c r="B29" s="487"/>
      <c r="C29" s="487"/>
      <c r="D29" s="487"/>
      <c r="E29" s="487"/>
      <c r="F29" s="487"/>
      <c r="G29" s="487"/>
      <c r="H29" s="487"/>
      <c r="I29" s="487"/>
      <c r="J29" s="487"/>
      <c r="K29" s="487"/>
      <c r="L29" s="487"/>
      <c r="M29" s="487"/>
      <c r="N29" s="487"/>
      <c r="O29" s="487"/>
      <c r="P29" s="487"/>
      <c r="Q29" s="487"/>
      <c r="R29" s="487"/>
    </row>
    <row r="30" spans="1:18" ht="13.9" customHeight="1" x14ac:dyDescent="0.4">
      <c r="A30" s="486" t="s">
        <v>549</v>
      </c>
      <c r="B30" s="487"/>
      <c r="C30" s="487"/>
      <c r="D30" s="487"/>
      <c r="E30" s="487"/>
      <c r="F30" s="487"/>
      <c r="G30" s="487"/>
      <c r="H30" s="487"/>
      <c r="I30" s="487"/>
      <c r="J30" s="487"/>
      <c r="K30" s="487"/>
      <c r="L30" s="487"/>
      <c r="M30" s="487"/>
      <c r="N30" s="487"/>
      <c r="O30" s="487"/>
      <c r="P30" s="487"/>
      <c r="Q30" s="487"/>
      <c r="R30" s="487"/>
    </row>
    <row r="31" spans="1:18" ht="13.9" customHeight="1" x14ac:dyDescent="0.4">
      <c r="A31" s="486" t="s">
        <v>548</v>
      </c>
      <c r="B31" s="487"/>
      <c r="C31" s="487"/>
      <c r="D31" s="487"/>
      <c r="E31" s="487"/>
      <c r="F31" s="487"/>
      <c r="G31" s="487"/>
      <c r="H31" s="487"/>
      <c r="I31" s="487"/>
      <c r="J31" s="487"/>
      <c r="K31" s="487"/>
      <c r="L31" s="487"/>
      <c r="M31" s="487"/>
      <c r="N31" s="487"/>
      <c r="O31" s="487"/>
      <c r="P31" s="487"/>
      <c r="Q31" s="487"/>
      <c r="R31" s="487"/>
    </row>
    <row r="32" spans="1:18" ht="13.9" customHeight="1" x14ac:dyDescent="0.4">
      <c r="A32" s="486" t="s">
        <v>547</v>
      </c>
      <c r="B32" s="487"/>
      <c r="C32" s="487"/>
      <c r="D32" s="487"/>
      <c r="E32" s="487"/>
      <c r="F32" s="487"/>
      <c r="G32" s="487"/>
      <c r="H32" s="487"/>
      <c r="I32" s="487"/>
      <c r="J32" s="487"/>
      <c r="K32" s="487"/>
      <c r="L32" s="487"/>
      <c r="M32" s="487"/>
      <c r="N32" s="487"/>
      <c r="O32" s="487"/>
      <c r="P32" s="487"/>
      <c r="Q32" s="487"/>
      <c r="R32" s="487"/>
    </row>
  </sheetData>
  <mergeCells count="19">
    <mergeCell ref="K19:Q19"/>
    <mergeCell ref="G20:Q20"/>
    <mergeCell ref="M7:R7"/>
    <mergeCell ref="M8:R8"/>
    <mergeCell ref="A13:R13"/>
    <mergeCell ref="A15:R15"/>
    <mergeCell ref="H18:J18"/>
    <mergeCell ref="M9:R9"/>
    <mergeCell ref="M2:R2"/>
    <mergeCell ref="A1:R1"/>
    <mergeCell ref="A4:R4"/>
    <mergeCell ref="A5:R5"/>
    <mergeCell ref="A11:R11"/>
    <mergeCell ref="E24:Q24"/>
    <mergeCell ref="A29:R29"/>
    <mergeCell ref="A32:R32"/>
    <mergeCell ref="A28:R28"/>
    <mergeCell ref="A30:R30"/>
    <mergeCell ref="A31:R31"/>
  </mergeCells>
  <phoneticPr fontId="1"/>
  <conditionalFormatting sqref="M2:R2">
    <cfRule type="containsBlanks" dxfId="8" priority="5">
      <formula>LEN(TRIM(M2))=0</formula>
    </cfRule>
  </conditionalFormatting>
  <conditionalFormatting sqref="M2:R2">
    <cfRule type="containsBlanks" dxfId="7" priority="4">
      <formula>LEN(TRIM(M2))=0</formula>
    </cfRule>
  </conditionalFormatting>
  <conditionalFormatting sqref="E24:Q24">
    <cfRule type="containsBlanks" dxfId="6" priority="3">
      <formula>LEN(TRIM(E24))=0</formula>
    </cfRule>
  </conditionalFormatting>
  <conditionalFormatting sqref="H18:J18">
    <cfRule type="containsBlanks" dxfId="5" priority="2">
      <formula>LEN(TRIM(H18))=0</formula>
    </cfRule>
  </conditionalFormatting>
  <conditionalFormatting sqref="K19:Q19 G20:Q20">
    <cfRule type="containsBlanks" dxfId="4" priority="1">
      <formula>LEN(TRIM(G19))=0</formula>
    </cfRule>
  </conditionalFormatting>
  <pageMargins left="0.75" right="0.75" top="1" bottom="1" header="0.5" footer="0.5"/>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A1:BK62"/>
  <sheetViews>
    <sheetView topLeftCell="A27" workbookViewId="0">
      <selection activeCell="AG19" sqref="AG19:AJ19"/>
    </sheetView>
  </sheetViews>
  <sheetFormatPr defaultColWidth="9" defaultRowHeight="13.5" outlineLevelRow="1" x14ac:dyDescent="0.4"/>
  <cols>
    <col min="1" max="77" width="2.625" style="102" customWidth="1"/>
    <col min="78" max="16384" width="9" style="102"/>
  </cols>
  <sheetData>
    <row r="1" spans="1:55" x14ac:dyDescent="0.4">
      <c r="A1" s="102" t="s">
        <v>636</v>
      </c>
    </row>
    <row r="2" spans="1:55" ht="13.5" customHeight="1" x14ac:dyDescent="0.4">
      <c r="A2" s="518" t="s">
        <v>814</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t="s">
        <v>815</v>
      </c>
      <c r="AK2" s="518" t="str">
        <f>'別紙B-2'!Q5</f>
        <v>令和８年度</v>
      </c>
      <c r="AL2" s="518"/>
      <c r="AM2" s="518"/>
      <c r="AN2" s="518"/>
      <c r="AO2" s="518"/>
      <c r="AP2" s="518" t="s">
        <v>816</v>
      </c>
      <c r="AQ2" s="518"/>
      <c r="AR2" s="518"/>
      <c r="AS2" s="518"/>
      <c r="AT2" s="518"/>
      <c r="AU2" s="518"/>
      <c r="AV2" s="518"/>
      <c r="AW2" s="518"/>
      <c r="AX2" s="518" t="s">
        <v>817</v>
      </c>
      <c r="AY2" s="518"/>
      <c r="AZ2" s="518"/>
      <c r="BA2" s="518"/>
      <c r="BB2" s="518"/>
      <c r="BC2" s="518" t="s">
        <v>818</v>
      </c>
    </row>
    <row r="3" spans="1:55" ht="13.5" customHeight="1" x14ac:dyDescent="0.4">
      <c r="A3" s="518"/>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row>
    <row r="4" spans="1:55" ht="15" customHeight="1" x14ac:dyDescent="0.4"/>
    <row r="5" spans="1:55" s="103" customFormat="1" ht="15" customHeight="1" x14ac:dyDescent="0.4">
      <c r="A5" s="542" t="s">
        <v>635</v>
      </c>
      <c r="B5" s="542"/>
      <c r="C5" s="542"/>
      <c r="D5" s="542">
        <f>'別紙B-2'!G7</f>
        <v>0</v>
      </c>
      <c r="E5" s="542"/>
      <c r="F5" s="542"/>
      <c r="G5" s="542"/>
      <c r="H5" s="542"/>
      <c r="I5" s="544" t="s">
        <v>634</v>
      </c>
      <c r="J5" s="544"/>
      <c r="K5" s="544">
        <f>'別紙B-2'!G8</f>
        <v>0</v>
      </c>
      <c r="L5" s="544"/>
      <c r="M5" s="544"/>
      <c r="N5" s="544"/>
      <c r="O5" s="544"/>
      <c r="P5" s="548" t="s">
        <v>633</v>
      </c>
      <c r="Q5" s="548"/>
      <c r="R5" s="548"/>
      <c r="S5" s="548"/>
      <c r="T5" s="548"/>
      <c r="U5" s="519">
        <f>'別紙B-2'!U8</f>
        <v>0</v>
      </c>
      <c r="V5" s="520"/>
      <c r="W5" s="520"/>
      <c r="X5" s="520"/>
      <c r="Y5" s="520"/>
      <c r="Z5" s="520"/>
      <c r="AA5" s="520"/>
      <c r="AB5" s="520"/>
      <c r="AC5" s="520"/>
      <c r="AD5" s="521"/>
      <c r="AE5" s="544" t="s">
        <v>632</v>
      </c>
      <c r="AF5" s="544"/>
      <c r="AG5" s="544"/>
      <c r="AH5" s="542">
        <f>'別紙B-2'!BF7</f>
        <v>0</v>
      </c>
      <c r="AI5" s="542"/>
      <c r="AJ5" s="542"/>
      <c r="AK5" s="542"/>
      <c r="AL5" s="542"/>
      <c r="AM5" s="542"/>
      <c r="AN5" s="542"/>
      <c r="AO5" s="542"/>
      <c r="AP5" s="542"/>
      <c r="AQ5" s="542"/>
      <c r="AR5" s="542"/>
      <c r="AS5" s="542" t="s">
        <v>631</v>
      </c>
      <c r="AT5" s="542"/>
      <c r="AU5" s="542"/>
      <c r="AV5" s="542">
        <f>'別紙B-2'!U7</f>
        <v>0</v>
      </c>
      <c r="AW5" s="542"/>
      <c r="AX5" s="542"/>
      <c r="AY5" s="542"/>
      <c r="AZ5" s="542"/>
      <c r="BA5" s="542"/>
      <c r="BB5" s="542"/>
    </row>
    <row r="6" spans="1:55" s="103" customFormat="1" ht="15" customHeight="1" x14ac:dyDescent="0.4">
      <c r="A6" s="542"/>
      <c r="B6" s="542"/>
      <c r="C6" s="542"/>
      <c r="D6" s="542"/>
      <c r="E6" s="542"/>
      <c r="F6" s="542"/>
      <c r="G6" s="542"/>
      <c r="H6" s="542"/>
      <c r="I6" s="544"/>
      <c r="J6" s="544"/>
      <c r="K6" s="544"/>
      <c r="L6" s="544"/>
      <c r="M6" s="544"/>
      <c r="N6" s="544"/>
      <c r="O6" s="544"/>
      <c r="P6" s="548"/>
      <c r="Q6" s="548"/>
      <c r="R6" s="548"/>
      <c r="S6" s="548"/>
      <c r="T6" s="548"/>
      <c r="U6" s="522"/>
      <c r="V6" s="523"/>
      <c r="W6" s="523"/>
      <c r="X6" s="523"/>
      <c r="Y6" s="523"/>
      <c r="Z6" s="523"/>
      <c r="AA6" s="523"/>
      <c r="AB6" s="523"/>
      <c r="AC6" s="523"/>
      <c r="AD6" s="524"/>
      <c r="AE6" s="544"/>
      <c r="AF6" s="544"/>
      <c r="AG6" s="544"/>
      <c r="AH6" s="542"/>
      <c r="AI6" s="542"/>
      <c r="AJ6" s="542"/>
      <c r="AK6" s="542"/>
      <c r="AL6" s="542"/>
      <c r="AM6" s="542"/>
      <c r="AN6" s="542"/>
      <c r="AO6" s="542"/>
      <c r="AP6" s="542"/>
      <c r="AQ6" s="542"/>
      <c r="AR6" s="542"/>
      <c r="AS6" s="542"/>
      <c r="AT6" s="542"/>
      <c r="AU6" s="542"/>
      <c r="AV6" s="542"/>
      <c r="AW6" s="542"/>
      <c r="AX6" s="542"/>
      <c r="AY6" s="542"/>
      <c r="AZ6" s="542"/>
      <c r="BA6" s="542"/>
      <c r="BB6" s="542"/>
    </row>
    <row r="7" spans="1:55" s="103" customFormat="1" ht="15" hidden="1" customHeight="1" outlineLevel="1" x14ac:dyDescent="0.4">
      <c r="A7" s="542"/>
      <c r="B7" s="542"/>
      <c r="C7" s="542"/>
      <c r="D7" s="542"/>
      <c r="E7" s="542"/>
      <c r="F7" s="542"/>
      <c r="G7" s="542"/>
      <c r="H7" s="542"/>
      <c r="I7" s="544"/>
      <c r="J7" s="544"/>
      <c r="K7" s="544"/>
      <c r="L7" s="544"/>
      <c r="M7" s="544"/>
      <c r="N7" s="544"/>
      <c r="O7" s="544"/>
      <c r="P7" s="548"/>
      <c r="Q7" s="548"/>
      <c r="R7" s="548"/>
      <c r="S7" s="548"/>
      <c r="T7" s="548"/>
      <c r="U7" s="110"/>
      <c r="V7" s="110"/>
      <c r="W7" s="110"/>
      <c r="X7" s="110"/>
      <c r="Y7" s="110"/>
      <c r="Z7" s="110"/>
      <c r="AA7" s="110"/>
      <c r="AB7" s="110"/>
      <c r="AC7" s="110"/>
      <c r="AD7" s="110"/>
      <c r="AE7" s="544"/>
      <c r="AF7" s="544"/>
      <c r="AG7" s="544"/>
      <c r="AH7" s="543"/>
      <c r="AI7" s="543"/>
      <c r="AJ7" s="543"/>
      <c r="AK7" s="543"/>
      <c r="AL7" s="543"/>
      <c r="AM7" s="543"/>
      <c r="AN7" s="543"/>
      <c r="AO7" s="543"/>
      <c r="AP7" s="543"/>
      <c r="AQ7" s="543"/>
      <c r="AR7" s="543"/>
      <c r="AS7" s="542"/>
      <c r="AT7" s="542"/>
      <c r="AU7" s="542"/>
      <c r="AV7" s="542"/>
      <c r="AW7" s="542"/>
      <c r="AX7" s="542"/>
      <c r="AY7" s="542"/>
      <c r="AZ7" s="542"/>
      <c r="BA7" s="542"/>
      <c r="BB7" s="542"/>
    </row>
    <row r="8" spans="1:55" s="103" customFormat="1" ht="15" hidden="1" customHeight="1" outlineLevel="1" x14ac:dyDescent="0.4">
      <c r="A8" s="542"/>
      <c r="B8" s="542"/>
      <c r="C8" s="542"/>
      <c r="D8" s="542"/>
      <c r="E8" s="542"/>
      <c r="F8" s="542"/>
      <c r="G8" s="542"/>
      <c r="H8" s="542"/>
      <c r="I8" s="544"/>
      <c r="J8" s="544"/>
      <c r="K8" s="544"/>
      <c r="L8" s="544"/>
      <c r="M8" s="544"/>
      <c r="N8" s="544"/>
      <c r="O8" s="544"/>
      <c r="P8" s="548"/>
      <c r="Q8" s="548"/>
      <c r="R8" s="548"/>
      <c r="S8" s="548"/>
      <c r="T8" s="548"/>
      <c r="U8" s="110"/>
      <c r="V8" s="110"/>
      <c r="W8" s="110"/>
      <c r="X8" s="110"/>
      <c r="Y8" s="110"/>
      <c r="Z8" s="110"/>
      <c r="AA8" s="110"/>
      <c r="AB8" s="110"/>
      <c r="AC8" s="110"/>
      <c r="AD8" s="110"/>
      <c r="AE8" s="544"/>
      <c r="AF8" s="544"/>
      <c r="AG8" s="544"/>
      <c r="AH8" s="543"/>
      <c r="AI8" s="543"/>
      <c r="AJ8" s="543"/>
      <c r="AK8" s="543"/>
      <c r="AL8" s="543"/>
      <c r="AM8" s="543"/>
      <c r="AN8" s="543"/>
      <c r="AO8" s="543"/>
      <c r="AP8" s="543"/>
      <c r="AQ8" s="543"/>
      <c r="AR8" s="543"/>
      <c r="AS8" s="542"/>
      <c r="AT8" s="542"/>
      <c r="AU8" s="542"/>
      <c r="AV8" s="542"/>
      <c r="AW8" s="542"/>
      <c r="AX8" s="542"/>
      <c r="AY8" s="542"/>
      <c r="AZ8" s="542"/>
      <c r="BA8" s="542"/>
      <c r="BB8" s="542"/>
    </row>
    <row r="9" spans="1:55" s="103" customFormat="1" ht="15" customHeight="1" collapsed="1" x14ac:dyDescent="0.4">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9"/>
      <c r="AI9" s="109"/>
      <c r="AJ9" s="109"/>
      <c r="AK9" s="109"/>
      <c r="AL9" s="109"/>
      <c r="AM9" s="109"/>
      <c r="AN9" s="109"/>
      <c r="AO9" s="109"/>
      <c r="AP9" s="109"/>
      <c r="AQ9" s="109"/>
      <c r="AR9" s="109"/>
      <c r="AS9" s="108"/>
      <c r="AT9" s="108"/>
      <c r="AU9" s="108"/>
      <c r="AV9" s="108"/>
      <c r="AW9" s="108"/>
      <c r="AX9" s="108"/>
      <c r="AY9" s="108"/>
      <c r="AZ9" s="108"/>
      <c r="BA9" s="108"/>
      <c r="BB9" s="108"/>
    </row>
    <row r="10" spans="1:55" s="103" customFormat="1" ht="15" customHeight="1" x14ac:dyDescent="0.4">
      <c r="A10" s="103" t="s">
        <v>630</v>
      </c>
    </row>
    <row r="11" spans="1:55" s="103" customFormat="1" ht="15" customHeight="1" x14ac:dyDescent="0.4">
      <c r="A11" s="519" t="s">
        <v>629</v>
      </c>
      <c r="B11" s="520"/>
      <c r="C11" s="520"/>
      <c r="D11" s="520"/>
      <c r="E11" s="520"/>
      <c r="F11" s="520"/>
      <c r="G11" s="520"/>
      <c r="H11" s="520"/>
      <c r="I11" s="520"/>
      <c r="J11" s="520"/>
      <c r="K11" s="521"/>
      <c r="L11" s="519" t="s">
        <v>628</v>
      </c>
      <c r="M11" s="520"/>
      <c r="N11" s="520"/>
      <c r="O11" s="520"/>
      <c r="P11" s="521"/>
      <c r="Q11" s="525" t="s">
        <v>627</v>
      </c>
      <c r="R11" s="526"/>
      <c r="S11" s="526"/>
      <c r="T11" s="526"/>
      <c r="U11" s="526"/>
      <c r="V11" s="527"/>
      <c r="W11" s="528" t="s">
        <v>626</v>
      </c>
      <c r="X11" s="529"/>
      <c r="Y11" s="529"/>
      <c r="Z11" s="529"/>
      <c r="AA11" s="529"/>
      <c r="AB11" s="530"/>
      <c r="AC11" s="534" t="s">
        <v>625</v>
      </c>
      <c r="AD11" s="535"/>
      <c r="AE11" s="535"/>
      <c r="AF11" s="535"/>
      <c r="AG11" s="535"/>
      <c r="AH11" s="535"/>
      <c r="AI11" s="535"/>
      <c r="AJ11" s="535"/>
      <c r="AK11" s="535"/>
      <c r="AL11" s="535"/>
      <c r="AM11" s="535"/>
      <c r="AN11" s="535"/>
      <c r="AO11" s="535"/>
      <c r="AP11" s="535"/>
      <c r="AQ11" s="535"/>
      <c r="AR11" s="535"/>
      <c r="AS11" s="535"/>
      <c r="AT11" s="536"/>
      <c r="AU11" s="528" t="s">
        <v>624</v>
      </c>
      <c r="AV11" s="529"/>
      <c r="AW11" s="529"/>
      <c r="AX11" s="529"/>
      <c r="AY11" s="529"/>
      <c r="AZ11" s="529"/>
      <c r="BA11" s="529"/>
      <c r="BB11" s="530"/>
    </row>
    <row r="12" spans="1:55" s="103" customFormat="1" ht="15" customHeight="1" x14ac:dyDescent="0.4">
      <c r="A12" s="522"/>
      <c r="B12" s="523"/>
      <c r="C12" s="523"/>
      <c r="D12" s="523"/>
      <c r="E12" s="523"/>
      <c r="F12" s="523"/>
      <c r="G12" s="523"/>
      <c r="H12" s="523"/>
      <c r="I12" s="523"/>
      <c r="J12" s="523"/>
      <c r="K12" s="524"/>
      <c r="L12" s="522"/>
      <c r="M12" s="523"/>
      <c r="N12" s="523"/>
      <c r="O12" s="523"/>
      <c r="P12" s="524"/>
      <c r="Q12" s="537" t="s">
        <v>623</v>
      </c>
      <c r="R12" s="538"/>
      <c r="S12" s="539"/>
      <c r="T12" s="540" t="s">
        <v>622</v>
      </c>
      <c r="U12" s="538"/>
      <c r="V12" s="541"/>
      <c r="W12" s="531"/>
      <c r="X12" s="532"/>
      <c r="Y12" s="532"/>
      <c r="Z12" s="532"/>
      <c r="AA12" s="532"/>
      <c r="AB12" s="533"/>
      <c r="AC12" s="534" t="s">
        <v>621</v>
      </c>
      <c r="AD12" s="535"/>
      <c r="AE12" s="535"/>
      <c r="AF12" s="535"/>
      <c r="AG12" s="535"/>
      <c r="AH12" s="536"/>
      <c r="AI12" s="534" t="s">
        <v>620</v>
      </c>
      <c r="AJ12" s="535"/>
      <c r="AK12" s="535"/>
      <c r="AL12" s="535"/>
      <c r="AM12" s="535"/>
      <c r="AN12" s="536"/>
      <c r="AO12" s="534" t="s">
        <v>619</v>
      </c>
      <c r="AP12" s="535"/>
      <c r="AQ12" s="535"/>
      <c r="AR12" s="535"/>
      <c r="AS12" s="535"/>
      <c r="AT12" s="536"/>
      <c r="AU12" s="531"/>
      <c r="AV12" s="532"/>
      <c r="AW12" s="532"/>
      <c r="AX12" s="532"/>
      <c r="AY12" s="532"/>
      <c r="AZ12" s="532"/>
      <c r="BA12" s="532"/>
      <c r="BB12" s="533"/>
    </row>
    <row r="13" spans="1:55" s="103" customFormat="1" ht="13.5" customHeight="1" x14ac:dyDescent="0.4">
      <c r="A13" s="556"/>
      <c r="B13" s="557"/>
      <c r="C13" s="557"/>
      <c r="D13" s="557"/>
      <c r="E13" s="557"/>
      <c r="F13" s="557"/>
      <c r="G13" s="557"/>
      <c r="H13" s="557"/>
      <c r="I13" s="557"/>
      <c r="J13" s="557"/>
      <c r="K13" s="558"/>
      <c r="L13" s="556"/>
      <c r="M13" s="557"/>
      <c r="N13" s="557"/>
      <c r="O13" s="557"/>
      <c r="P13" s="558"/>
      <c r="Q13" s="566" t="s">
        <v>618</v>
      </c>
      <c r="R13" s="567"/>
      <c r="S13" s="568"/>
      <c r="T13" s="569" t="s">
        <v>617</v>
      </c>
      <c r="U13" s="567"/>
      <c r="V13" s="570"/>
      <c r="W13" s="545" t="s">
        <v>616</v>
      </c>
      <c r="X13" s="546"/>
      <c r="Y13" s="546"/>
      <c r="Z13" s="546"/>
      <c r="AA13" s="546"/>
      <c r="AB13" s="547"/>
      <c r="AC13" s="545" t="s">
        <v>616</v>
      </c>
      <c r="AD13" s="546"/>
      <c r="AE13" s="546"/>
      <c r="AF13" s="546"/>
      <c r="AG13" s="546"/>
      <c r="AH13" s="547"/>
      <c r="AI13" s="545" t="s">
        <v>616</v>
      </c>
      <c r="AJ13" s="546"/>
      <c r="AK13" s="546"/>
      <c r="AL13" s="546"/>
      <c r="AM13" s="546"/>
      <c r="AN13" s="547"/>
      <c r="AO13" s="545" t="s">
        <v>616</v>
      </c>
      <c r="AP13" s="546"/>
      <c r="AQ13" s="546"/>
      <c r="AR13" s="546"/>
      <c r="AS13" s="546"/>
      <c r="AT13" s="547"/>
      <c r="AU13" s="556"/>
      <c r="AV13" s="557"/>
      <c r="AW13" s="557"/>
      <c r="AX13" s="557"/>
      <c r="AY13" s="557"/>
      <c r="AZ13" s="557"/>
      <c r="BA13" s="557"/>
      <c r="BB13" s="558"/>
    </row>
    <row r="14" spans="1:55" s="103" customFormat="1" ht="24" customHeight="1" x14ac:dyDescent="0.4">
      <c r="A14" s="551"/>
      <c r="B14" s="549"/>
      <c r="C14" s="549"/>
      <c r="D14" s="549"/>
      <c r="E14" s="549"/>
      <c r="F14" s="549"/>
      <c r="G14" s="549"/>
      <c r="H14" s="549"/>
      <c r="I14" s="549"/>
      <c r="J14" s="549"/>
      <c r="K14" s="550"/>
      <c r="L14" s="551"/>
      <c r="M14" s="549"/>
      <c r="N14" s="549"/>
      <c r="O14" s="549"/>
      <c r="P14" s="550"/>
      <c r="Q14" s="551"/>
      <c r="R14" s="549"/>
      <c r="S14" s="552"/>
      <c r="T14" s="565"/>
      <c r="U14" s="549"/>
      <c r="V14" s="550"/>
      <c r="W14" s="522">
        <f>'別紙B-2'!AB47</f>
        <v>0</v>
      </c>
      <c r="X14" s="523"/>
      <c r="Y14" s="523"/>
      <c r="Z14" s="523"/>
      <c r="AA14" s="523"/>
      <c r="AB14" s="524"/>
      <c r="AC14" s="522">
        <f>'[5]別紙B-1'!Z36</f>
        <v>0</v>
      </c>
      <c r="AD14" s="523"/>
      <c r="AE14" s="523"/>
      <c r="AF14" s="523"/>
      <c r="AG14" s="523"/>
      <c r="AH14" s="524"/>
      <c r="AI14" s="522">
        <f>'別紙B-2'!AN47</f>
        <v>0</v>
      </c>
      <c r="AJ14" s="523"/>
      <c r="AK14" s="523"/>
      <c r="AL14" s="523"/>
      <c r="AM14" s="523"/>
      <c r="AN14" s="524"/>
      <c r="AO14" s="522">
        <f>W14-AC14-AI14</f>
        <v>0</v>
      </c>
      <c r="AP14" s="523"/>
      <c r="AQ14" s="523"/>
      <c r="AR14" s="523"/>
      <c r="AS14" s="523"/>
      <c r="AT14" s="524"/>
      <c r="AU14" s="551"/>
      <c r="AV14" s="549"/>
      <c r="AW14" s="549"/>
      <c r="AX14" s="549"/>
      <c r="AY14" s="549"/>
      <c r="AZ14" s="549"/>
      <c r="BA14" s="549"/>
      <c r="BB14" s="550"/>
    </row>
    <row r="15" spans="1:55" s="103" customFormat="1" ht="15" customHeight="1" x14ac:dyDescent="0.4">
      <c r="A15" s="520" t="s">
        <v>615</v>
      </c>
      <c r="B15" s="520"/>
      <c r="C15" s="107" t="s">
        <v>614</v>
      </c>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row>
    <row r="16" spans="1:55" s="103" customFormat="1" ht="15" customHeight="1" x14ac:dyDescent="0.4">
      <c r="A16" s="105"/>
      <c r="B16" s="105"/>
      <c r="C16" s="107"/>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63" s="103" customFormat="1" ht="15" customHeight="1" x14ac:dyDescent="0.4">
      <c r="A17" s="561" t="s">
        <v>384</v>
      </c>
      <c r="B17" s="562"/>
      <c r="C17" s="562"/>
      <c r="D17" s="562"/>
      <c r="E17" s="562"/>
      <c r="F17" s="562"/>
      <c r="G17" s="562"/>
      <c r="H17" s="563"/>
      <c r="I17" s="561" t="s">
        <v>298</v>
      </c>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3"/>
      <c r="AI17" s="105"/>
      <c r="AJ17" s="105"/>
      <c r="AK17" s="105"/>
      <c r="AL17" s="105"/>
      <c r="AM17" s="105"/>
      <c r="AN17" s="105"/>
      <c r="AO17" s="105"/>
      <c r="AP17" s="105"/>
      <c r="AQ17" s="105"/>
      <c r="AR17" s="105"/>
      <c r="AS17" s="105"/>
      <c r="AT17" s="105"/>
      <c r="AU17" s="105"/>
      <c r="AV17" s="105"/>
      <c r="AW17" s="105"/>
      <c r="AX17" s="105"/>
      <c r="AY17" s="105"/>
      <c r="AZ17" s="105"/>
      <c r="BA17" s="105"/>
      <c r="BB17" s="105"/>
    </row>
    <row r="18" spans="1:63" s="103" customFormat="1" ht="15" customHeight="1" x14ac:dyDescent="0.4">
      <c r="A18" s="559">
        <f>IF(ISBLANK(AH5),"",AH5)</f>
        <v>0</v>
      </c>
      <c r="B18" s="559"/>
      <c r="C18" s="559"/>
      <c r="D18" s="559"/>
      <c r="E18" s="559"/>
      <c r="F18" s="559"/>
      <c r="G18" s="559"/>
      <c r="H18" s="559"/>
      <c r="I18" s="564">
        <f>'別紙B-2'!K26</f>
        <v>0</v>
      </c>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105"/>
      <c r="AJ18" s="105"/>
      <c r="AK18" s="105"/>
      <c r="AL18" s="105"/>
      <c r="AM18" s="105"/>
      <c r="AN18" s="105"/>
      <c r="AO18" s="105"/>
      <c r="AP18" s="105"/>
      <c r="AQ18" s="105"/>
      <c r="AR18" s="105"/>
      <c r="AS18" s="105"/>
      <c r="AT18" s="105"/>
      <c r="AU18" s="105"/>
      <c r="AV18" s="105"/>
      <c r="AW18" s="105"/>
      <c r="AX18" s="105"/>
      <c r="AY18" s="105"/>
      <c r="AZ18" s="105"/>
      <c r="BA18" s="105"/>
      <c r="BB18" s="105"/>
    </row>
    <row r="19" spans="1:63" s="103" customFormat="1" ht="15" customHeight="1" x14ac:dyDescent="0.4">
      <c r="A19" s="559"/>
      <c r="B19" s="559"/>
      <c r="C19" s="559"/>
      <c r="D19" s="559"/>
      <c r="E19" s="559"/>
      <c r="F19" s="559"/>
      <c r="G19" s="559"/>
      <c r="H19" s="559"/>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105"/>
      <c r="AJ19" s="105"/>
      <c r="AK19" s="105"/>
      <c r="AL19" s="105"/>
      <c r="AM19" s="105"/>
      <c r="AN19" s="105"/>
      <c r="AO19" s="105"/>
      <c r="AP19" s="105"/>
      <c r="AQ19" s="105"/>
      <c r="AR19" s="105"/>
      <c r="AS19" s="105"/>
      <c r="AT19" s="105"/>
      <c r="AU19" s="105"/>
      <c r="AV19" s="105"/>
      <c r="AW19" s="105"/>
      <c r="AX19" s="105"/>
      <c r="AY19" s="105"/>
      <c r="AZ19" s="105"/>
      <c r="BA19" s="105"/>
      <c r="BB19" s="105"/>
    </row>
    <row r="20" spans="1:63" s="103" customFormat="1" ht="15" hidden="1" customHeight="1" outlineLevel="1" x14ac:dyDescent="0.4">
      <c r="A20" s="559">
        <f>AH7</f>
        <v>0</v>
      </c>
      <c r="B20" s="559"/>
      <c r="C20" s="559"/>
      <c r="D20" s="559"/>
      <c r="E20" s="559"/>
      <c r="F20" s="559"/>
      <c r="G20" s="559"/>
      <c r="H20" s="559"/>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105"/>
      <c r="AJ20" s="105"/>
      <c r="AK20" s="105"/>
      <c r="AL20" s="105"/>
      <c r="AM20" s="105"/>
      <c r="AN20" s="105"/>
      <c r="AO20" s="105"/>
      <c r="AP20" s="105"/>
      <c r="AQ20" s="105"/>
      <c r="AR20" s="105"/>
      <c r="AS20" s="105"/>
      <c r="AT20" s="105"/>
      <c r="AU20" s="105"/>
      <c r="AV20" s="105"/>
      <c r="AW20" s="105"/>
      <c r="AX20" s="105"/>
      <c r="AY20" s="105"/>
      <c r="AZ20" s="105"/>
      <c r="BA20" s="105"/>
      <c r="BB20" s="105"/>
    </row>
    <row r="21" spans="1:63" s="103" customFormat="1" ht="15" hidden="1" customHeight="1" outlineLevel="1" x14ac:dyDescent="0.4">
      <c r="A21" s="559"/>
      <c r="B21" s="559"/>
      <c r="C21" s="559"/>
      <c r="D21" s="559"/>
      <c r="E21" s="559"/>
      <c r="F21" s="559"/>
      <c r="G21" s="559"/>
      <c r="H21" s="559"/>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105"/>
      <c r="AJ21" s="105"/>
      <c r="AK21" s="105"/>
      <c r="AL21" s="105"/>
      <c r="AM21" s="105"/>
      <c r="AN21" s="105"/>
      <c r="AO21" s="105"/>
      <c r="AP21" s="105"/>
      <c r="AQ21" s="105"/>
      <c r="AR21" s="105"/>
      <c r="AS21" s="105"/>
      <c r="AT21" s="105"/>
      <c r="AU21" s="105"/>
      <c r="AV21" s="105"/>
      <c r="AW21" s="105"/>
      <c r="AX21" s="105"/>
      <c r="AY21" s="105"/>
      <c r="AZ21" s="105"/>
      <c r="BA21" s="105"/>
      <c r="BB21" s="105"/>
    </row>
    <row r="22" spans="1:63" s="103" customFormat="1" ht="15" customHeight="1" collapsed="1" x14ac:dyDescent="0.4">
      <c r="A22" s="107" t="s">
        <v>613</v>
      </c>
      <c r="B22" s="105"/>
      <c r="C22" s="107"/>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row>
    <row r="23" spans="1:63" s="103" customFormat="1" ht="12" x14ac:dyDescent="0.4"/>
    <row r="24" spans="1:63" s="103" customFormat="1" ht="12" x14ac:dyDescent="0.4">
      <c r="A24" s="103" t="s">
        <v>612</v>
      </c>
    </row>
    <row r="25" spans="1:63" s="103" customFormat="1" ht="13.5" customHeight="1" x14ac:dyDescent="0.4">
      <c r="A25" s="519" t="s">
        <v>611</v>
      </c>
      <c r="B25" s="520"/>
      <c r="C25" s="520"/>
      <c r="D25" s="520"/>
      <c r="E25" s="521"/>
      <c r="F25" s="696" t="s">
        <v>610</v>
      </c>
      <c r="G25" s="697"/>
      <c r="H25" s="697"/>
      <c r="I25" s="697"/>
      <c r="J25" s="698"/>
      <c r="K25" s="553" t="s">
        <v>609</v>
      </c>
      <c r="L25" s="554"/>
      <c r="M25" s="554"/>
      <c r="N25" s="554"/>
      <c r="O25" s="554"/>
      <c r="P25" s="554"/>
      <c r="Q25" s="554"/>
      <c r="R25" s="554"/>
      <c r="S25" s="554"/>
      <c r="T25" s="554"/>
      <c r="U25" s="554"/>
      <c r="V25" s="555"/>
      <c r="W25" s="553" t="s">
        <v>608</v>
      </c>
      <c r="X25" s="554"/>
      <c r="Y25" s="554"/>
      <c r="Z25" s="554"/>
      <c r="AA25" s="554"/>
      <c r="AB25" s="554"/>
      <c r="AC25" s="554"/>
      <c r="AD25" s="554"/>
      <c r="AE25" s="554"/>
      <c r="AF25" s="554"/>
      <c r="AG25" s="554"/>
      <c r="AH25" s="555"/>
      <c r="AI25" s="553" t="s">
        <v>607</v>
      </c>
      <c r="AJ25" s="554"/>
      <c r="AK25" s="554"/>
      <c r="AL25" s="554"/>
      <c r="AM25" s="554"/>
      <c r="AN25" s="554"/>
      <c r="AO25" s="555"/>
      <c r="AP25" s="553" t="s">
        <v>161</v>
      </c>
      <c r="AQ25" s="554"/>
      <c r="AR25" s="554"/>
      <c r="AS25" s="554"/>
      <c r="AT25" s="554"/>
      <c r="AU25" s="554"/>
      <c r="AV25" s="554"/>
      <c r="AW25" s="555"/>
      <c r="AX25" s="681" t="s">
        <v>606</v>
      </c>
      <c r="AY25" s="682"/>
      <c r="AZ25" s="682"/>
      <c r="BA25" s="682"/>
      <c r="BB25" s="682"/>
      <c r="BC25" s="682"/>
      <c r="BD25" s="683"/>
      <c r="BE25" s="553" t="s">
        <v>605</v>
      </c>
      <c r="BF25" s="554"/>
      <c r="BG25" s="554"/>
      <c r="BH25" s="555"/>
      <c r="BI25" s="636" t="s">
        <v>604</v>
      </c>
      <c r="BJ25" s="637"/>
      <c r="BK25" s="638"/>
    </row>
    <row r="26" spans="1:63" s="103" customFormat="1" ht="13.5" customHeight="1" x14ac:dyDescent="0.4">
      <c r="A26" s="522"/>
      <c r="B26" s="523"/>
      <c r="C26" s="523"/>
      <c r="D26" s="523"/>
      <c r="E26" s="524"/>
      <c r="F26" s="699"/>
      <c r="G26" s="700"/>
      <c r="H26" s="700"/>
      <c r="I26" s="700"/>
      <c r="J26" s="701"/>
      <c r="K26" s="537" t="s">
        <v>603</v>
      </c>
      <c r="L26" s="538"/>
      <c r="M26" s="538"/>
      <c r="N26" s="540" t="s">
        <v>602</v>
      </c>
      <c r="O26" s="538"/>
      <c r="P26" s="538"/>
      <c r="Q26" s="540" t="s">
        <v>601</v>
      </c>
      <c r="R26" s="538"/>
      <c r="S26" s="539"/>
      <c r="T26" s="538" t="s">
        <v>600</v>
      </c>
      <c r="U26" s="538"/>
      <c r="V26" s="541"/>
      <c r="W26" s="537" t="s">
        <v>603</v>
      </c>
      <c r="X26" s="538"/>
      <c r="Y26" s="538"/>
      <c r="Z26" s="540" t="s">
        <v>602</v>
      </c>
      <c r="AA26" s="538"/>
      <c r="AB26" s="538"/>
      <c r="AC26" s="540" t="s">
        <v>601</v>
      </c>
      <c r="AD26" s="538"/>
      <c r="AE26" s="539"/>
      <c r="AF26" s="538" t="s">
        <v>600</v>
      </c>
      <c r="AG26" s="538"/>
      <c r="AH26" s="541"/>
      <c r="AI26" s="642" t="s">
        <v>599</v>
      </c>
      <c r="AJ26" s="643"/>
      <c r="AK26" s="643"/>
      <c r="AL26" s="644"/>
      <c r="AM26" s="645" t="s">
        <v>598</v>
      </c>
      <c r="AN26" s="643"/>
      <c r="AO26" s="646"/>
      <c r="AP26" s="537" t="s">
        <v>597</v>
      </c>
      <c r="AQ26" s="538"/>
      <c r="AR26" s="538"/>
      <c r="AS26" s="539"/>
      <c r="AT26" s="540" t="s">
        <v>596</v>
      </c>
      <c r="AU26" s="538"/>
      <c r="AV26" s="538"/>
      <c r="AW26" s="541"/>
      <c r="AX26" s="537" t="s">
        <v>595</v>
      </c>
      <c r="AY26" s="538"/>
      <c r="AZ26" s="539"/>
      <c r="BA26" s="540" t="s">
        <v>594</v>
      </c>
      <c r="BB26" s="538"/>
      <c r="BC26" s="538"/>
      <c r="BD26" s="541"/>
      <c r="BE26" s="642" t="s">
        <v>593</v>
      </c>
      <c r="BF26" s="643"/>
      <c r="BG26" s="643"/>
      <c r="BH26" s="646"/>
      <c r="BI26" s="639"/>
      <c r="BJ26" s="640"/>
      <c r="BK26" s="641"/>
    </row>
    <row r="27" spans="1:63" s="103" customFormat="1" ht="13.5" customHeight="1" x14ac:dyDescent="0.4">
      <c r="A27" s="654" t="s">
        <v>592</v>
      </c>
      <c r="B27" s="655"/>
      <c r="C27" s="655"/>
      <c r="D27" s="655"/>
      <c r="E27" s="656"/>
      <c r="F27" s="556" t="s">
        <v>589</v>
      </c>
      <c r="G27" s="557"/>
      <c r="H27" s="557"/>
      <c r="I27" s="557"/>
      <c r="J27" s="558"/>
      <c r="K27" s="519">
        <f>'別紙B-2'!K34</f>
        <v>0</v>
      </c>
      <c r="L27" s="520"/>
      <c r="M27" s="647"/>
      <c r="N27" s="519">
        <f>'別紙B-2'!S34</f>
        <v>0</v>
      </c>
      <c r="O27" s="520"/>
      <c r="P27" s="647"/>
      <c r="Q27" s="651"/>
      <c r="R27" s="557"/>
      <c r="S27" s="626"/>
      <c r="T27" s="575" t="str">
        <f>IF(ISBLANK(Q27),"",(Q27-K27)/(N27-K27))</f>
        <v/>
      </c>
      <c r="U27" s="576"/>
      <c r="V27" s="577"/>
      <c r="W27" s="593">
        <f>'別紙B-2'!AA26</f>
        <v>0</v>
      </c>
      <c r="X27" s="594"/>
      <c r="Y27" s="595"/>
      <c r="Z27" s="594">
        <f>'別紙B-2'!AH26</f>
        <v>0</v>
      </c>
      <c r="AA27" s="594"/>
      <c r="AB27" s="595"/>
      <c r="AC27" s="608"/>
      <c r="AD27" s="609"/>
      <c r="AE27" s="610"/>
      <c r="AF27" s="575" t="str">
        <f>IF(ISBLANK(AC27),"",(AC27-W27)/(Z27-W27))</f>
        <v/>
      </c>
      <c r="AG27" s="576"/>
      <c r="AH27" s="577"/>
      <c r="AI27" s="584">
        <f>'別紙B-2'!AA34</f>
        <v>0</v>
      </c>
      <c r="AJ27" s="585"/>
      <c r="AK27" s="585"/>
      <c r="AL27" s="586"/>
      <c r="AM27" s="617"/>
      <c r="AN27" s="618"/>
      <c r="AO27" s="619"/>
      <c r="AP27" s="556"/>
      <c r="AQ27" s="557"/>
      <c r="AR27" s="557"/>
      <c r="AS27" s="626"/>
      <c r="AT27" s="602"/>
      <c r="AU27" s="603"/>
      <c r="AV27" s="603"/>
      <c r="AW27" s="604"/>
      <c r="AX27" s="630"/>
      <c r="AY27" s="618"/>
      <c r="AZ27" s="631"/>
      <c r="BA27" s="602"/>
      <c r="BB27" s="603"/>
      <c r="BC27" s="603"/>
      <c r="BD27" s="604"/>
      <c r="BE27" s="660"/>
      <c r="BF27" s="661"/>
      <c r="BG27" s="661"/>
      <c r="BH27" s="662"/>
      <c r="BI27" s="630"/>
      <c r="BJ27" s="618"/>
      <c r="BK27" s="619"/>
    </row>
    <row r="28" spans="1:63" s="103" customFormat="1" ht="13.5" customHeight="1" x14ac:dyDescent="0.4">
      <c r="A28" s="657"/>
      <c r="B28" s="658"/>
      <c r="C28" s="658"/>
      <c r="D28" s="658"/>
      <c r="E28" s="659"/>
      <c r="F28" s="572"/>
      <c r="G28" s="573"/>
      <c r="H28" s="573"/>
      <c r="I28" s="573"/>
      <c r="J28" s="574"/>
      <c r="K28" s="648"/>
      <c r="L28" s="571"/>
      <c r="M28" s="649"/>
      <c r="N28" s="648"/>
      <c r="O28" s="571"/>
      <c r="P28" s="649"/>
      <c r="Q28" s="652"/>
      <c r="R28" s="573"/>
      <c r="S28" s="653"/>
      <c r="T28" s="578"/>
      <c r="U28" s="579"/>
      <c r="V28" s="580"/>
      <c r="W28" s="596"/>
      <c r="X28" s="597"/>
      <c r="Y28" s="598"/>
      <c r="Z28" s="597"/>
      <c r="AA28" s="597"/>
      <c r="AB28" s="598"/>
      <c r="AC28" s="611"/>
      <c r="AD28" s="612"/>
      <c r="AE28" s="613"/>
      <c r="AF28" s="578"/>
      <c r="AG28" s="579"/>
      <c r="AH28" s="580"/>
      <c r="AI28" s="587"/>
      <c r="AJ28" s="588"/>
      <c r="AK28" s="588"/>
      <c r="AL28" s="589"/>
      <c r="AM28" s="620"/>
      <c r="AN28" s="621"/>
      <c r="AO28" s="622"/>
      <c r="AP28" s="627"/>
      <c r="AQ28" s="628"/>
      <c r="AR28" s="628"/>
      <c r="AS28" s="629"/>
      <c r="AT28" s="605"/>
      <c r="AU28" s="606"/>
      <c r="AV28" s="606"/>
      <c r="AW28" s="607"/>
      <c r="AX28" s="632"/>
      <c r="AY28" s="621"/>
      <c r="AZ28" s="633"/>
      <c r="BA28" s="678"/>
      <c r="BB28" s="679"/>
      <c r="BC28" s="679"/>
      <c r="BD28" s="680"/>
      <c r="BE28" s="663"/>
      <c r="BF28" s="664"/>
      <c r="BG28" s="664"/>
      <c r="BH28" s="665"/>
      <c r="BI28" s="632"/>
      <c r="BJ28" s="621"/>
      <c r="BK28" s="622"/>
    </row>
    <row r="29" spans="1:63" s="103" customFormat="1" ht="13.5" customHeight="1" x14ac:dyDescent="0.4">
      <c r="A29" s="690" t="s">
        <v>557</v>
      </c>
      <c r="B29" s="691"/>
      <c r="C29" s="691"/>
      <c r="D29" s="691"/>
      <c r="E29" s="692"/>
      <c r="F29" s="572" t="s">
        <v>588</v>
      </c>
      <c r="G29" s="573"/>
      <c r="H29" s="573"/>
      <c r="I29" s="573"/>
      <c r="J29" s="574"/>
      <c r="K29" s="648"/>
      <c r="L29" s="571"/>
      <c r="M29" s="649"/>
      <c r="N29" s="648"/>
      <c r="O29" s="571"/>
      <c r="P29" s="649"/>
      <c r="Q29" s="652"/>
      <c r="R29" s="573"/>
      <c r="S29" s="653"/>
      <c r="T29" s="578"/>
      <c r="U29" s="579"/>
      <c r="V29" s="580"/>
      <c r="W29" s="596"/>
      <c r="X29" s="597"/>
      <c r="Y29" s="598"/>
      <c r="Z29" s="597"/>
      <c r="AA29" s="597"/>
      <c r="AB29" s="598"/>
      <c r="AC29" s="611"/>
      <c r="AD29" s="612"/>
      <c r="AE29" s="613"/>
      <c r="AF29" s="578"/>
      <c r="AG29" s="579"/>
      <c r="AH29" s="580"/>
      <c r="AI29" s="587"/>
      <c r="AJ29" s="588"/>
      <c r="AK29" s="588"/>
      <c r="AL29" s="589"/>
      <c r="AM29" s="620"/>
      <c r="AN29" s="621"/>
      <c r="AO29" s="622"/>
      <c r="AP29" s="669"/>
      <c r="AQ29" s="670"/>
      <c r="AR29" s="670"/>
      <c r="AS29" s="671"/>
      <c r="AT29" s="672"/>
      <c r="AU29" s="673"/>
      <c r="AV29" s="673"/>
      <c r="AW29" s="674"/>
      <c r="AX29" s="632"/>
      <c r="AY29" s="621"/>
      <c r="AZ29" s="633"/>
      <c r="BA29" s="678"/>
      <c r="BB29" s="679"/>
      <c r="BC29" s="679"/>
      <c r="BD29" s="680"/>
      <c r="BE29" s="663"/>
      <c r="BF29" s="664"/>
      <c r="BG29" s="664"/>
      <c r="BH29" s="665"/>
      <c r="BI29" s="632"/>
      <c r="BJ29" s="621"/>
      <c r="BK29" s="622"/>
    </row>
    <row r="30" spans="1:63" s="103" customFormat="1" ht="13.5" customHeight="1" x14ac:dyDescent="0.4">
      <c r="A30" s="693"/>
      <c r="B30" s="694"/>
      <c r="C30" s="694"/>
      <c r="D30" s="694"/>
      <c r="E30" s="695"/>
      <c r="F30" s="551"/>
      <c r="G30" s="549"/>
      <c r="H30" s="549"/>
      <c r="I30" s="549"/>
      <c r="J30" s="550"/>
      <c r="K30" s="522"/>
      <c r="L30" s="523"/>
      <c r="M30" s="650"/>
      <c r="N30" s="522"/>
      <c r="O30" s="523"/>
      <c r="P30" s="650"/>
      <c r="Q30" s="565"/>
      <c r="R30" s="549"/>
      <c r="S30" s="552"/>
      <c r="T30" s="581"/>
      <c r="U30" s="582"/>
      <c r="V30" s="583"/>
      <c r="W30" s="599"/>
      <c r="X30" s="600"/>
      <c r="Y30" s="601"/>
      <c r="Z30" s="600"/>
      <c r="AA30" s="600"/>
      <c r="AB30" s="601"/>
      <c r="AC30" s="614"/>
      <c r="AD30" s="615"/>
      <c r="AE30" s="616"/>
      <c r="AF30" s="581"/>
      <c r="AG30" s="582"/>
      <c r="AH30" s="583"/>
      <c r="AI30" s="590"/>
      <c r="AJ30" s="591"/>
      <c r="AK30" s="591"/>
      <c r="AL30" s="592"/>
      <c r="AM30" s="623"/>
      <c r="AN30" s="624"/>
      <c r="AO30" s="625"/>
      <c r="AP30" s="551"/>
      <c r="AQ30" s="549"/>
      <c r="AR30" s="549"/>
      <c r="AS30" s="552"/>
      <c r="AT30" s="675"/>
      <c r="AU30" s="676"/>
      <c r="AV30" s="676"/>
      <c r="AW30" s="677"/>
      <c r="AX30" s="634"/>
      <c r="AY30" s="624"/>
      <c r="AZ30" s="635"/>
      <c r="BA30" s="675"/>
      <c r="BB30" s="676"/>
      <c r="BC30" s="676"/>
      <c r="BD30" s="677"/>
      <c r="BE30" s="666"/>
      <c r="BF30" s="667"/>
      <c r="BG30" s="667"/>
      <c r="BH30" s="668"/>
      <c r="BI30" s="634"/>
      <c r="BJ30" s="624"/>
      <c r="BK30" s="625"/>
    </row>
    <row r="31" spans="1:63" s="103" customFormat="1" ht="13.5" customHeight="1" x14ac:dyDescent="0.4">
      <c r="A31" s="654" t="s">
        <v>591</v>
      </c>
      <c r="B31" s="655"/>
      <c r="C31" s="655"/>
      <c r="D31" s="655"/>
      <c r="E31" s="656"/>
      <c r="F31" s="556" t="s">
        <v>589</v>
      </c>
      <c r="G31" s="557"/>
      <c r="H31" s="557"/>
      <c r="I31" s="557"/>
      <c r="J31" s="558"/>
      <c r="K31" s="519">
        <f>IF(ISBLANK(K27),"",(K27))</f>
        <v>0</v>
      </c>
      <c r="L31" s="520"/>
      <c r="M31" s="647"/>
      <c r="N31" s="520">
        <f>IF(ISBLANK(N27),"",(N27))</f>
        <v>0</v>
      </c>
      <c r="O31" s="520"/>
      <c r="P31" s="647"/>
      <c r="Q31" s="651"/>
      <c r="R31" s="557"/>
      <c r="S31" s="626"/>
      <c r="T31" s="575" t="str">
        <f>IF(ISBLANK(Q31),"",(Q31-K31)/(N31-K31))</f>
        <v/>
      </c>
      <c r="U31" s="576"/>
      <c r="V31" s="577"/>
      <c r="W31" s="593">
        <f>IF(ISBLANK(W27),"",(W27))</f>
        <v>0</v>
      </c>
      <c r="X31" s="594"/>
      <c r="Y31" s="595"/>
      <c r="Z31" s="594">
        <f>IF(ISBLANK(Z27),"",(Z27))</f>
        <v>0</v>
      </c>
      <c r="AA31" s="594"/>
      <c r="AB31" s="595"/>
      <c r="AC31" s="608"/>
      <c r="AD31" s="609"/>
      <c r="AE31" s="610"/>
      <c r="AF31" s="575" t="str">
        <f>IF(ISBLANK(AC31),"",(AC31-W31)/(Z31-W31))</f>
        <v/>
      </c>
      <c r="AG31" s="576"/>
      <c r="AH31" s="577"/>
      <c r="AI31" s="584">
        <f>IF(ISBLANK(AI27),"",(AI27))</f>
        <v>0</v>
      </c>
      <c r="AJ31" s="585"/>
      <c r="AK31" s="585"/>
      <c r="AL31" s="586"/>
      <c r="AM31" s="617"/>
      <c r="AN31" s="618"/>
      <c r="AO31" s="619"/>
      <c r="AP31" s="556"/>
      <c r="AQ31" s="557"/>
      <c r="AR31" s="557"/>
      <c r="AS31" s="626"/>
      <c r="AT31" s="602"/>
      <c r="AU31" s="603"/>
      <c r="AV31" s="603"/>
      <c r="AW31" s="604"/>
      <c r="AX31" s="630"/>
      <c r="AY31" s="618"/>
      <c r="AZ31" s="631"/>
      <c r="BA31" s="602"/>
      <c r="BB31" s="603"/>
      <c r="BC31" s="603"/>
      <c r="BD31" s="604"/>
      <c r="BE31" s="660"/>
      <c r="BF31" s="661"/>
      <c r="BG31" s="661"/>
      <c r="BH31" s="662"/>
      <c r="BI31" s="630"/>
      <c r="BJ31" s="618"/>
      <c r="BK31" s="619"/>
    </row>
    <row r="32" spans="1:63" s="103" customFormat="1" ht="13.5" customHeight="1" x14ac:dyDescent="0.4">
      <c r="A32" s="657"/>
      <c r="B32" s="658"/>
      <c r="C32" s="658"/>
      <c r="D32" s="658"/>
      <c r="E32" s="659"/>
      <c r="F32" s="572"/>
      <c r="G32" s="573"/>
      <c r="H32" s="573"/>
      <c r="I32" s="573"/>
      <c r="J32" s="574"/>
      <c r="K32" s="648"/>
      <c r="L32" s="571"/>
      <c r="M32" s="649"/>
      <c r="N32" s="571"/>
      <c r="O32" s="571"/>
      <c r="P32" s="649"/>
      <c r="Q32" s="652"/>
      <c r="R32" s="573"/>
      <c r="S32" s="653"/>
      <c r="T32" s="578"/>
      <c r="U32" s="579"/>
      <c r="V32" s="580"/>
      <c r="W32" s="596"/>
      <c r="X32" s="597"/>
      <c r="Y32" s="598"/>
      <c r="Z32" s="597"/>
      <c r="AA32" s="597"/>
      <c r="AB32" s="598"/>
      <c r="AC32" s="611"/>
      <c r="AD32" s="612"/>
      <c r="AE32" s="613"/>
      <c r="AF32" s="578"/>
      <c r="AG32" s="579"/>
      <c r="AH32" s="580"/>
      <c r="AI32" s="587"/>
      <c r="AJ32" s="588"/>
      <c r="AK32" s="588"/>
      <c r="AL32" s="589"/>
      <c r="AM32" s="620"/>
      <c r="AN32" s="621"/>
      <c r="AO32" s="622"/>
      <c r="AP32" s="627"/>
      <c r="AQ32" s="628"/>
      <c r="AR32" s="628"/>
      <c r="AS32" s="629"/>
      <c r="AT32" s="605"/>
      <c r="AU32" s="606"/>
      <c r="AV32" s="606"/>
      <c r="AW32" s="607"/>
      <c r="AX32" s="632"/>
      <c r="AY32" s="621"/>
      <c r="AZ32" s="633"/>
      <c r="BA32" s="678"/>
      <c r="BB32" s="679"/>
      <c r="BC32" s="679"/>
      <c r="BD32" s="680"/>
      <c r="BE32" s="663"/>
      <c r="BF32" s="664"/>
      <c r="BG32" s="664"/>
      <c r="BH32" s="665"/>
      <c r="BI32" s="632"/>
      <c r="BJ32" s="621"/>
      <c r="BK32" s="622"/>
    </row>
    <row r="33" spans="1:63" s="103" customFormat="1" ht="13.5" customHeight="1" x14ac:dyDescent="0.4">
      <c r="A33" s="684" t="e">
        <f>IF(ISBLANK(A29),"",A29+1)</f>
        <v>#VALUE!</v>
      </c>
      <c r="B33" s="685"/>
      <c r="C33" s="685"/>
      <c r="D33" s="685"/>
      <c r="E33" s="686"/>
      <c r="F33" s="572" t="s">
        <v>588</v>
      </c>
      <c r="G33" s="573"/>
      <c r="H33" s="573"/>
      <c r="I33" s="573"/>
      <c r="J33" s="574"/>
      <c r="K33" s="648"/>
      <c r="L33" s="571"/>
      <c r="M33" s="649"/>
      <c r="N33" s="571"/>
      <c r="O33" s="571"/>
      <c r="P33" s="649"/>
      <c r="Q33" s="652"/>
      <c r="R33" s="573"/>
      <c r="S33" s="653"/>
      <c r="T33" s="578"/>
      <c r="U33" s="579"/>
      <c r="V33" s="580"/>
      <c r="W33" s="596"/>
      <c r="X33" s="597"/>
      <c r="Y33" s="598"/>
      <c r="Z33" s="597"/>
      <c r="AA33" s="597"/>
      <c r="AB33" s="598"/>
      <c r="AC33" s="611"/>
      <c r="AD33" s="612"/>
      <c r="AE33" s="613"/>
      <c r="AF33" s="578"/>
      <c r="AG33" s="579"/>
      <c r="AH33" s="580"/>
      <c r="AI33" s="587"/>
      <c r="AJ33" s="588"/>
      <c r="AK33" s="588"/>
      <c r="AL33" s="589"/>
      <c r="AM33" s="620"/>
      <c r="AN33" s="621"/>
      <c r="AO33" s="622"/>
      <c r="AP33" s="669"/>
      <c r="AQ33" s="670"/>
      <c r="AR33" s="670"/>
      <c r="AS33" s="671"/>
      <c r="AT33" s="672"/>
      <c r="AU33" s="673"/>
      <c r="AV33" s="673"/>
      <c r="AW33" s="674"/>
      <c r="AX33" s="632"/>
      <c r="AY33" s="621"/>
      <c r="AZ33" s="633"/>
      <c r="BA33" s="678"/>
      <c r="BB33" s="679"/>
      <c r="BC33" s="679"/>
      <c r="BD33" s="680"/>
      <c r="BE33" s="663"/>
      <c r="BF33" s="664"/>
      <c r="BG33" s="664"/>
      <c r="BH33" s="665"/>
      <c r="BI33" s="632"/>
      <c r="BJ33" s="621"/>
      <c r="BK33" s="622"/>
    </row>
    <row r="34" spans="1:63" s="103" customFormat="1" ht="12" x14ac:dyDescent="0.4">
      <c r="A34" s="687"/>
      <c r="B34" s="688"/>
      <c r="C34" s="688"/>
      <c r="D34" s="688"/>
      <c r="E34" s="689"/>
      <c r="F34" s="551"/>
      <c r="G34" s="549"/>
      <c r="H34" s="549"/>
      <c r="I34" s="549"/>
      <c r="J34" s="550"/>
      <c r="K34" s="522"/>
      <c r="L34" s="523"/>
      <c r="M34" s="650"/>
      <c r="N34" s="523"/>
      <c r="O34" s="523"/>
      <c r="P34" s="650"/>
      <c r="Q34" s="565"/>
      <c r="R34" s="549"/>
      <c r="S34" s="552"/>
      <c r="T34" s="581"/>
      <c r="U34" s="582"/>
      <c r="V34" s="583"/>
      <c r="W34" s="599"/>
      <c r="X34" s="600"/>
      <c r="Y34" s="601"/>
      <c r="Z34" s="600"/>
      <c r="AA34" s="600"/>
      <c r="AB34" s="601"/>
      <c r="AC34" s="614"/>
      <c r="AD34" s="615"/>
      <c r="AE34" s="616"/>
      <c r="AF34" s="581"/>
      <c r="AG34" s="582"/>
      <c r="AH34" s="583"/>
      <c r="AI34" s="590"/>
      <c r="AJ34" s="591"/>
      <c r="AK34" s="591"/>
      <c r="AL34" s="592"/>
      <c r="AM34" s="623"/>
      <c r="AN34" s="624"/>
      <c r="AO34" s="625"/>
      <c r="AP34" s="551"/>
      <c r="AQ34" s="549"/>
      <c r="AR34" s="549"/>
      <c r="AS34" s="552"/>
      <c r="AT34" s="675"/>
      <c r="AU34" s="676"/>
      <c r="AV34" s="676"/>
      <c r="AW34" s="677"/>
      <c r="AX34" s="634"/>
      <c r="AY34" s="624"/>
      <c r="AZ34" s="635"/>
      <c r="BA34" s="675"/>
      <c r="BB34" s="676"/>
      <c r="BC34" s="676"/>
      <c r="BD34" s="677"/>
      <c r="BE34" s="666"/>
      <c r="BF34" s="667"/>
      <c r="BG34" s="667"/>
      <c r="BH34" s="668"/>
      <c r="BI34" s="634"/>
      <c r="BJ34" s="624"/>
      <c r="BK34" s="625"/>
    </row>
    <row r="35" spans="1:63" s="103" customFormat="1" ht="13.5" customHeight="1" x14ac:dyDescent="0.4">
      <c r="A35" s="654" t="s">
        <v>590</v>
      </c>
      <c r="B35" s="655"/>
      <c r="C35" s="655"/>
      <c r="D35" s="655"/>
      <c r="E35" s="656"/>
      <c r="F35" s="556" t="s">
        <v>589</v>
      </c>
      <c r="G35" s="557"/>
      <c r="H35" s="557"/>
      <c r="I35" s="557"/>
      <c r="J35" s="558"/>
      <c r="K35" s="519">
        <f>IF(ISBLANK(K27),"",(K27))</f>
        <v>0</v>
      </c>
      <c r="L35" s="520"/>
      <c r="M35" s="647"/>
      <c r="N35" s="520">
        <f>IF(ISBLANK(N27),"",(N27))</f>
        <v>0</v>
      </c>
      <c r="O35" s="520"/>
      <c r="P35" s="647"/>
      <c r="Q35" s="651"/>
      <c r="R35" s="557"/>
      <c r="S35" s="626"/>
      <c r="T35" s="575" t="str">
        <f>IF(ISBLANK(Q35),"",(Q35-K35)/(N35-K35))</f>
        <v/>
      </c>
      <c r="U35" s="576"/>
      <c r="V35" s="577"/>
      <c r="W35" s="593">
        <f>IF(ISBLANK(W27),"",(W27))</f>
        <v>0</v>
      </c>
      <c r="X35" s="594"/>
      <c r="Y35" s="595"/>
      <c r="Z35" s="594">
        <f>IF(ISBLANK(Z27),"",(Z27))</f>
        <v>0</v>
      </c>
      <c r="AA35" s="594"/>
      <c r="AB35" s="595"/>
      <c r="AC35" s="608"/>
      <c r="AD35" s="609"/>
      <c r="AE35" s="610"/>
      <c r="AF35" s="575" t="str">
        <f>IF(ISBLANK(AC35),"",(AC35-W35)/(Z35-W35))</f>
        <v/>
      </c>
      <c r="AG35" s="576"/>
      <c r="AH35" s="577"/>
      <c r="AI35" s="584">
        <f>IF(ISBLANK(AI27),"",(AI27))</f>
        <v>0</v>
      </c>
      <c r="AJ35" s="585"/>
      <c r="AK35" s="585"/>
      <c r="AL35" s="586"/>
      <c r="AM35" s="617"/>
      <c r="AN35" s="618"/>
      <c r="AO35" s="619"/>
      <c r="AP35" s="556"/>
      <c r="AQ35" s="557"/>
      <c r="AR35" s="557"/>
      <c r="AS35" s="626"/>
      <c r="AT35" s="602"/>
      <c r="AU35" s="603"/>
      <c r="AV35" s="603"/>
      <c r="AW35" s="604"/>
      <c r="AX35" s="630"/>
      <c r="AY35" s="618"/>
      <c r="AZ35" s="631"/>
      <c r="BA35" s="602"/>
      <c r="BB35" s="603"/>
      <c r="BC35" s="603"/>
      <c r="BD35" s="604"/>
      <c r="BE35" s="660"/>
      <c r="BF35" s="661"/>
      <c r="BG35" s="661"/>
      <c r="BH35" s="662"/>
      <c r="BI35" s="630"/>
      <c r="BJ35" s="618"/>
      <c r="BK35" s="619"/>
    </row>
    <row r="36" spans="1:63" s="103" customFormat="1" ht="13.5" customHeight="1" x14ac:dyDescent="0.4">
      <c r="A36" s="657"/>
      <c r="B36" s="658"/>
      <c r="C36" s="658"/>
      <c r="D36" s="658"/>
      <c r="E36" s="659"/>
      <c r="F36" s="572"/>
      <c r="G36" s="573"/>
      <c r="H36" s="573"/>
      <c r="I36" s="573"/>
      <c r="J36" s="574"/>
      <c r="K36" s="648"/>
      <c r="L36" s="571"/>
      <c r="M36" s="649"/>
      <c r="N36" s="571"/>
      <c r="O36" s="571"/>
      <c r="P36" s="649"/>
      <c r="Q36" s="652"/>
      <c r="R36" s="573"/>
      <c r="S36" s="653"/>
      <c r="T36" s="578"/>
      <c r="U36" s="579"/>
      <c r="V36" s="580"/>
      <c r="W36" s="596"/>
      <c r="X36" s="597"/>
      <c r="Y36" s="598"/>
      <c r="Z36" s="597"/>
      <c r="AA36" s="597"/>
      <c r="AB36" s="598"/>
      <c r="AC36" s="611"/>
      <c r="AD36" s="612"/>
      <c r="AE36" s="613"/>
      <c r="AF36" s="578"/>
      <c r="AG36" s="579"/>
      <c r="AH36" s="580"/>
      <c r="AI36" s="587"/>
      <c r="AJ36" s="588"/>
      <c r="AK36" s="588"/>
      <c r="AL36" s="589"/>
      <c r="AM36" s="620"/>
      <c r="AN36" s="621"/>
      <c r="AO36" s="622"/>
      <c r="AP36" s="627"/>
      <c r="AQ36" s="628"/>
      <c r="AR36" s="628"/>
      <c r="AS36" s="629"/>
      <c r="AT36" s="605"/>
      <c r="AU36" s="606"/>
      <c r="AV36" s="606"/>
      <c r="AW36" s="607"/>
      <c r="AX36" s="632"/>
      <c r="AY36" s="621"/>
      <c r="AZ36" s="633"/>
      <c r="BA36" s="678"/>
      <c r="BB36" s="679"/>
      <c r="BC36" s="679"/>
      <c r="BD36" s="680"/>
      <c r="BE36" s="663"/>
      <c r="BF36" s="664"/>
      <c r="BG36" s="664"/>
      <c r="BH36" s="665"/>
      <c r="BI36" s="632"/>
      <c r="BJ36" s="621"/>
      <c r="BK36" s="622"/>
    </row>
    <row r="37" spans="1:63" s="103" customFormat="1" ht="13.5" customHeight="1" x14ac:dyDescent="0.4">
      <c r="A37" s="684" t="e">
        <f>IF(ISBLANK(A29),"",A33+1)</f>
        <v>#VALUE!</v>
      </c>
      <c r="B37" s="685"/>
      <c r="C37" s="685"/>
      <c r="D37" s="685"/>
      <c r="E37" s="686"/>
      <c r="F37" s="572" t="s">
        <v>588</v>
      </c>
      <c r="G37" s="573"/>
      <c r="H37" s="573"/>
      <c r="I37" s="573"/>
      <c r="J37" s="574"/>
      <c r="K37" s="648"/>
      <c r="L37" s="571"/>
      <c r="M37" s="649"/>
      <c r="N37" s="571"/>
      <c r="O37" s="571"/>
      <c r="P37" s="649"/>
      <c r="Q37" s="652"/>
      <c r="R37" s="573"/>
      <c r="S37" s="653"/>
      <c r="T37" s="578"/>
      <c r="U37" s="579"/>
      <c r="V37" s="580"/>
      <c r="W37" s="596"/>
      <c r="X37" s="597"/>
      <c r="Y37" s="598"/>
      <c r="Z37" s="597"/>
      <c r="AA37" s="597"/>
      <c r="AB37" s="598"/>
      <c r="AC37" s="611"/>
      <c r="AD37" s="612"/>
      <c r="AE37" s="613"/>
      <c r="AF37" s="578"/>
      <c r="AG37" s="579"/>
      <c r="AH37" s="580"/>
      <c r="AI37" s="587"/>
      <c r="AJ37" s="588"/>
      <c r="AK37" s="588"/>
      <c r="AL37" s="589"/>
      <c r="AM37" s="620"/>
      <c r="AN37" s="621"/>
      <c r="AO37" s="622"/>
      <c r="AP37" s="669"/>
      <c r="AQ37" s="670"/>
      <c r="AR37" s="670"/>
      <c r="AS37" s="671"/>
      <c r="AT37" s="672"/>
      <c r="AU37" s="673"/>
      <c r="AV37" s="673"/>
      <c r="AW37" s="674"/>
      <c r="AX37" s="632"/>
      <c r="AY37" s="621"/>
      <c r="AZ37" s="633"/>
      <c r="BA37" s="678"/>
      <c r="BB37" s="679"/>
      <c r="BC37" s="679"/>
      <c r="BD37" s="680"/>
      <c r="BE37" s="663"/>
      <c r="BF37" s="664"/>
      <c r="BG37" s="664"/>
      <c r="BH37" s="665"/>
      <c r="BI37" s="632"/>
      <c r="BJ37" s="621"/>
      <c r="BK37" s="622"/>
    </row>
    <row r="38" spans="1:63" s="103" customFormat="1" ht="12" x14ac:dyDescent="0.4">
      <c r="A38" s="687"/>
      <c r="B38" s="688"/>
      <c r="C38" s="688"/>
      <c r="D38" s="688"/>
      <c r="E38" s="689"/>
      <c r="F38" s="551"/>
      <c r="G38" s="549"/>
      <c r="H38" s="549"/>
      <c r="I38" s="549"/>
      <c r="J38" s="550"/>
      <c r="K38" s="522"/>
      <c r="L38" s="523"/>
      <c r="M38" s="650"/>
      <c r="N38" s="523"/>
      <c r="O38" s="523"/>
      <c r="P38" s="650"/>
      <c r="Q38" s="565"/>
      <c r="R38" s="549"/>
      <c r="S38" s="552"/>
      <c r="T38" s="581"/>
      <c r="U38" s="582"/>
      <c r="V38" s="583"/>
      <c r="W38" s="599"/>
      <c r="X38" s="600"/>
      <c r="Y38" s="601"/>
      <c r="Z38" s="600"/>
      <c r="AA38" s="600"/>
      <c r="AB38" s="601"/>
      <c r="AC38" s="614"/>
      <c r="AD38" s="615"/>
      <c r="AE38" s="616"/>
      <c r="AF38" s="581"/>
      <c r="AG38" s="582"/>
      <c r="AH38" s="583"/>
      <c r="AI38" s="590"/>
      <c r="AJ38" s="591"/>
      <c r="AK38" s="591"/>
      <c r="AL38" s="592"/>
      <c r="AM38" s="623"/>
      <c r="AN38" s="624"/>
      <c r="AO38" s="625"/>
      <c r="AP38" s="551"/>
      <c r="AQ38" s="549"/>
      <c r="AR38" s="549"/>
      <c r="AS38" s="552"/>
      <c r="AT38" s="675"/>
      <c r="AU38" s="676"/>
      <c r="AV38" s="676"/>
      <c r="AW38" s="677"/>
      <c r="AX38" s="634"/>
      <c r="AY38" s="624"/>
      <c r="AZ38" s="635"/>
      <c r="BA38" s="675"/>
      <c r="BB38" s="676"/>
      <c r="BC38" s="676"/>
      <c r="BD38" s="677"/>
      <c r="BE38" s="666"/>
      <c r="BF38" s="667"/>
      <c r="BG38" s="667"/>
      <c r="BH38" s="668"/>
      <c r="BI38" s="634"/>
      <c r="BJ38" s="624"/>
      <c r="BK38" s="625"/>
    </row>
    <row r="39" spans="1:63" s="103" customFormat="1" ht="13.5" customHeight="1" x14ac:dyDescent="0.4">
      <c r="A39" s="520" t="s">
        <v>570</v>
      </c>
      <c r="B39" s="520"/>
      <c r="C39" s="107" t="s">
        <v>587</v>
      </c>
      <c r="D39" s="105"/>
      <c r="E39" s="105"/>
      <c r="F39" s="105"/>
      <c r="G39" s="105"/>
      <c r="H39" s="105"/>
      <c r="I39" s="105"/>
      <c r="J39" s="105"/>
      <c r="K39" s="105"/>
      <c r="L39" s="105"/>
      <c r="M39" s="105"/>
      <c r="N39" s="106"/>
      <c r="O39" s="106"/>
      <c r="P39" s="106"/>
      <c r="Q39" s="106"/>
      <c r="R39" s="106"/>
      <c r="S39" s="105"/>
      <c r="T39" s="105"/>
      <c r="U39" s="105"/>
      <c r="V39" s="106"/>
      <c r="W39" s="106"/>
      <c r="X39" s="106"/>
      <c r="Y39" s="106"/>
      <c r="Z39" s="106"/>
      <c r="AA39" s="106"/>
      <c r="AB39" s="105"/>
      <c r="AC39" s="105"/>
      <c r="AD39" s="105"/>
      <c r="AE39" s="106"/>
      <c r="AF39" s="106"/>
      <c r="AG39" s="106"/>
      <c r="AH39" s="106"/>
      <c r="AI39" s="106"/>
      <c r="AJ39" s="106"/>
      <c r="AK39" s="105"/>
      <c r="AL39" s="105"/>
      <c r="AM39" s="105"/>
      <c r="AN39" s="105"/>
      <c r="AO39" s="105"/>
      <c r="AP39" s="105"/>
      <c r="AQ39" s="105"/>
      <c r="AR39" s="105"/>
      <c r="AS39" s="105"/>
      <c r="AT39" s="105"/>
    </row>
    <row r="40" spans="1:63" s="103" customFormat="1" ht="13.5" customHeight="1" x14ac:dyDescent="0.4">
      <c r="A40" s="571" t="s">
        <v>586</v>
      </c>
      <c r="B40" s="571"/>
      <c r="C40" s="107" t="s">
        <v>585</v>
      </c>
      <c r="D40" s="105"/>
      <c r="E40" s="105"/>
      <c r="F40" s="105"/>
      <c r="G40" s="105"/>
      <c r="H40" s="105"/>
      <c r="I40" s="105"/>
      <c r="J40" s="105"/>
      <c r="K40" s="105"/>
      <c r="L40" s="105"/>
      <c r="M40" s="105"/>
      <c r="N40" s="106"/>
      <c r="O40" s="106"/>
      <c r="P40" s="106"/>
      <c r="Q40" s="106"/>
      <c r="R40" s="106"/>
      <c r="S40" s="105"/>
      <c r="T40" s="105"/>
      <c r="U40" s="105"/>
      <c r="V40" s="106"/>
      <c r="W40" s="106"/>
      <c r="X40" s="106"/>
      <c r="Y40" s="106"/>
      <c r="Z40" s="106"/>
      <c r="AA40" s="106"/>
      <c r="AB40" s="105"/>
      <c r="AC40" s="105"/>
      <c r="AD40" s="105"/>
      <c r="AE40" s="106"/>
      <c r="AF40" s="106"/>
      <c r="AG40" s="106"/>
      <c r="AH40" s="106"/>
      <c r="AI40" s="106"/>
      <c r="AJ40" s="106"/>
      <c r="AK40" s="105"/>
      <c r="AL40" s="105"/>
      <c r="AM40" s="105"/>
      <c r="AN40" s="105"/>
      <c r="AO40" s="105"/>
      <c r="AP40" s="105"/>
      <c r="AQ40" s="105"/>
      <c r="AR40" s="105"/>
      <c r="AS40" s="105"/>
      <c r="AT40" s="105"/>
    </row>
    <row r="41" spans="1:63" s="103" customFormat="1" ht="13.5" customHeight="1" x14ac:dyDescent="0.4">
      <c r="A41" s="571" t="s">
        <v>584</v>
      </c>
      <c r="B41" s="571"/>
      <c r="C41" s="107" t="s">
        <v>870</v>
      </c>
      <c r="D41" s="105"/>
      <c r="E41" s="105"/>
      <c r="F41" s="105"/>
      <c r="G41" s="105"/>
      <c r="H41" s="105"/>
      <c r="I41" s="105"/>
      <c r="J41" s="105"/>
      <c r="K41" s="105"/>
      <c r="L41" s="105"/>
      <c r="M41" s="105"/>
      <c r="N41" s="106"/>
      <c r="O41" s="106"/>
      <c r="P41" s="106"/>
      <c r="Q41" s="106"/>
      <c r="R41" s="106"/>
      <c r="S41" s="105"/>
      <c r="T41" s="105"/>
      <c r="U41" s="105"/>
      <c r="V41" s="106"/>
      <c r="W41" s="106"/>
      <c r="X41" s="106"/>
      <c r="Y41" s="106"/>
      <c r="Z41" s="106"/>
      <c r="AA41" s="106"/>
      <c r="AB41" s="105"/>
      <c r="AC41" s="105"/>
      <c r="AD41" s="105"/>
      <c r="AE41" s="106"/>
      <c r="AF41" s="106"/>
      <c r="AG41" s="106"/>
      <c r="AH41" s="106"/>
      <c r="AI41" s="106"/>
      <c r="AJ41" s="106"/>
      <c r="AK41" s="105"/>
      <c r="AL41" s="105"/>
      <c r="AM41" s="105"/>
      <c r="AN41" s="105"/>
      <c r="AO41" s="105"/>
      <c r="AP41" s="105"/>
      <c r="AQ41" s="105"/>
      <c r="AR41" s="105"/>
      <c r="AS41" s="105"/>
      <c r="AT41" s="105"/>
    </row>
    <row r="42" spans="1:63" s="103" customFormat="1" ht="13.5" customHeight="1" x14ac:dyDescent="0.4">
      <c r="A42" s="571" t="s">
        <v>583</v>
      </c>
      <c r="B42" s="571"/>
      <c r="C42" s="103" t="s">
        <v>582</v>
      </c>
    </row>
    <row r="43" spans="1:63" s="103" customFormat="1" ht="13.5" customHeight="1" x14ac:dyDescent="0.4">
      <c r="A43" s="571" t="s">
        <v>581</v>
      </c>
      <c r="B43" s="571"/>
      <c r="C43" s="104" t="s">
        <v>580</v>
      </c>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row>
    <row r="44" spans="1:63" s="103" customFormat="1" ht="13.5" customHeight="1" x14ac:dyDescent="0.4">
      <c r="A44" s="571" t="s">
        <v>579</v>
      </c>
      <c r="B44" s="571"/>
      <c r="C44" s="104" t="s">
        <v>578</v>
      </c>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row>
    <row r="45" spans="1:63" s="103" customFormat="1" ht="13.5" customHeight="1" x14ac:dyDescent="0.4">
      <c r="A45" s="571" t="s">
        <v>577</v>
      </c>
      <c r="B45" s="571"/>
      <c r="C45" s="104" t="s">
        <v>576</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row>
    <row r="46" spans="1:63" s="103" customFormat="1" ht="13.5" customHeight="1" x14ac:dyDescent="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row>
    <row r="47" spans="1:63" s="103" customFormat="1" ht="12" x14ac:dyDescent="0.4">
      <c r="A47" s="103" t="s">
        <v>575</v>
      </c>
    </row>
    <row r="48" spans="1:63" s="103" customFormat="1" ht="12" x14ac:dyDescent="0.4">
      <c r="A48" s="519" t="s">
        <v>574</v>
      </c>
      <c r="B48" s="520"/>
      <c r="C48" s="520"/>
      <c r="D48" s="520"/>
      <c r="E48" s="520"/>
      <c r="F48" s="520"/>
      <c r="G48" s="520"/>
      <c r="H48" s="520"/>
      <c r="I48" s="520"/>
      <c r="J48" s="521"/>
      <c r="K48" s="519" t="s">
        <v>573</v>
      </c>
      <c r="L48" s="520"/>
      <c r="M48" s="520"/>
      <c r="N48" s="520"/>
      <c r="O48" s="520"/>
      <c r="P48" s="520"/>
      <c r="Q48" s="520"/>
      <c r="R48" s="520"/>
      <c r="S48" s="520"/>
      <c r="T48" s="520"/>
      <c r="U48" s="520"/>
      <c r="V48" s="520"/>
      <c r="W48" s="520"/>
      <c r="X48" s="520"/>
      <c r="Y48" s="520"/>
      <c r="Z48" s="520"/>
      <c r="AA48" s="521"/>
      <c r="AB48" s="519" t="s">
        <v>572</v>
      </c>
      <c r="AC48" s="520"/>
      <c r="AD48" s="520"/>
      <c r="AE48" s="520"/>
      <c r="AF48" s="520"/>
      <c r="AG48" s="520"/>
      <c r="AH48" s="520"/>
      <c r="AI48" s="520"/>
      <c r="AJ48" s="521"/>
      <c r="AK48" s="519" t="s">
        <v>571</v>
      </c>
      <c r="AL48" s="520"/>
      <c r="AM48" s="520"/>
      <c r="AN48" s="520"/>
      <c r="AO48" s="520"/>
      <c r="AP48" s="520"/>
      <c r="AQ48" s="520"/>
      <c r="AR48" s="520"/>
      <c r="AS48" s="520"/>
      <c r="AT48" s="520"/>
      <c r="AU48" s="520"/>
      <c r="AV48" s="520"/>
      <c r="AW48" s="520"/>
      <c r="AX48" s="520"/>
      <c r="AY48" s="520"/>
      <c r="AZ48" s="520"/>
      <c r="BA48" s="520"/>
      <c r="BB48" s="521"/>
    </row>
    <row r="49" spans="1:54" s="103" customFormat="1" ht="12" x14ac:dyDescent="0.4">
      <c r="A49" s="522"/>
      <c r="B49" s="523"/>
      <c r="C49" s="523"/>
      <c r="D49" s="523"/>
      <c r="E49" s="523"/>
      <c r="F49" s="523"/>
      <c r="G49" s="523"/>
      <c r="H49" s="523"/>
      <c r="I49" s="523"/>
      <c r="J49" s="524"/>
      <c r="K49" s="522"/>
      <c r="L49" s="523"/>
      <c r="M49" s="523"/>
      <c r="N49" s="523"/>
      <c r="O49" s="523"/>
      <c r="P49" s="523"/>
      <c r="Q49" s="523"/>
      <c r="R49" s="523"/>
      <c r="S49" s="523"/>
      <c r="T49" s="523"/>
      <c r="U49" s="523"/>
      <c r="V49" s="523"/>
      <c r="W49" s="523"/>
      <c r="X49" s="523"/>
      <c r="Y49" s="523"/>
      <c r="Z49" s="523"/>
      <c r="AA49" s="524"/>
      <c r="AB49" s="522"/>
      <c r="AC49" s="523"/>
      <c r="AD49" s="523"/>
      <c r="AE49" s="523"/>
      <c r="AF49" s="523"/>
      <c r="AG49" s="523"/>
      <c r="AH49" s="523"/>
      <c r="AI49" s="523"/>
      <c r="AJ49" s="524"/>
      <c r="AK49" s="522"/>
      <c r="AL49" s="523"/>
      <c r="AM49" s="523"/>
      <c r="AN49" s="523"/>
      <c r="AO49" s="523"/>
      <c r="AP49" s="523"/>
      <c r="AQ49" s="523"/>
      <c r="AR49" s="523"/>
      <c r="AS49" s="523"/>
      <c r="AT49" s="523"/>
      <c r="AU49" s="523"/>
      <c r="AV49" s="523"/>
      <c r="AW49" s="523"/>
      <c r="AX49" s="523"/>
      <c r="AY49" s="523"/>
      <c r="AZ49" s="523"/>
      <c r="BA49" s="523"/>
      <c r="BB49" s="524"/>
    </row>
    <row r="50" spans="1:54" s="103" customFormat="1" ht="12" x14ac:dyDescent="0.4">
      <c r="A50" s="556"/>
      <c r="B50" s="557"/>
      <c r="C50" s="557"/>
      <c r="D50" s="557"/>
      <c r="E50" s="557"/>
      <c r="F50" s="557"/>
      <c r="G50" s="557"/>
      <c r="H50" s="557"/>
      <c r="I50" s="557"/>
      <c r="J50" s="558"/>
      <c r="K50" s="556"/>
      <c r="L50" s="557"/>
      <c r="M50" s="557"/>
      <c r="N50" s="557"/>
      <c r="O50" s="557"/>
      <c r="P50" s="557"/>
      <c r="Q50" s="557"/>
      <c r="R50" s="557"/>
      <c r="S50" s="557"/>
      <c r="T50" s="557"/>
      <c r="U50" s="557"/>
      <c r="V50" s="557"/>
      <c r="W50" s="557"/>
      <c r="X50" s="557"/>
      <c r="Y50" s="557"/>
      <c r="Z50" s="557"/>
      <c r="AA50" s="558"/>
      <c r="AB50" s="556"/>
      <c r="AC50" s="557"/>
      <c r="AD50" s="557"/>
      <c r="AE50" s="557"/>
      <c r="AF50" s="557"/>
      <c r="AG50" s="557"/>
      <c r="AH50" s="557"/>
      <c r="AI50" s="557"/>
      <c r="AJ50" s="558"/>
      <c r="AK50" s="556"/>
      <c r="AL50" s="557"/>
      <c r="AM50" s="557"/>
      <c r="AN50" s="557"/>
      <c r="AO50" s="557"/>
      <c r="AP50" s="557"/>
      <c r="AQ50" s="557"/>
      <c r="AR50" s="557"/>
      <c r="AS50" s="557"/>
      <c r="AT50" s="557"/>
      <c r="AU50" s="557"/>
      <c r="AV50" s="557"/>
      <c r="AW50" s="557"/>
      <c r="AX50" s="557"/>
      <c r="AY50" s="557"/>
      <c r="AZ50" s="557"/>
      <c r="BA50" s="557"/>
      <c r="BB50" s="558"/>
    </row>
    <row r="51" spans="1:54" s="103" customFormat="1" ht="12" x14ac:dyDescent="0.4">
      <c r="A51" s="572"/>
      <c r="B51" s="573"/>
      <c r="C51" s="573"/>
      <c r="D51" s="573"/>
      <c r="E51" s="573"/>
      <c r="F51" s="573"/>
      <c r="G51" s="573"/>
      <c r="H51" s="573"/>
      <c r="I51" s="573"/>
      <c r="J51" s="574"/>
      <c r="K51" s="572"/>
      <c r="L51" s="573"/>
      <c r="M51" s="573"/>
      <c r="N51" s="573"/>
      <c r="O51" s="573"/>
      <c r="P51" s="573"/>
      <c r="Q51" s="573"/>
      <c r="R51" s="573"/>
      <c r="S51" s="573"/>
      <c r="T51" s="573"/>
      <c r="U51" s="573"/>
      <c r="V51" s="573"/>
      <c r="W51" s="573"/>
      <c r="X51" s="573"/>
      <c r="Y51" s="573"/>
      <c r="Z51" s="573"/>
      <c r="AA51" s="574"/>
      <c r="AB51" s="572"/>
      <c r="AC51" s="573"/>
      <c r="AD51" s="573"/>
      <c r="AE51" s="573"/>
      <c r="AF51" s="573"/>
      <c r="AG51" s="573"/>
      <c r="AH51" s="573"/>
      <c r="AI51" s="573"/>
      <c r="AJ51" s="574"/>
      <c r="AK51" s="572"/>
      <c r="AL51" s="573"/>
      <c r="AM51" s="573"/>
      <c r="AN51" s="573"/>
      <c r="AO51" s="573"/>
      <c r="AP51" s="573"/>
      <c r="AQ51" s="573"/>
      <c r="AR51" s="573"/>
      <c r="AS51" s="573"/>
      <c r="AT51" s="573"/>
      <c r="AU51" s="573"/>
      <c r="AV51" s="573"/>
      <c r="AW51" s="573"/>
      <c r="AX51" s="573"/>
      <c r="AY51" s="573"/>
      <c r="AZ51" s="573"/>
      <c r="BA51" s="573"/>
      <c r="BB51" s="574"/>
    </row>
    <row r="52" spans="1:54" s="103" customFormat="1" ht="12" x14ac:dyDescent="0.4">
      <c r="A52" s="551"/>
      <c r="B52" s="549"/>
      <c r="C52" s="549"/>
      <c r="D52" s="549"/>
      <c r="E52" s="549"/>
      <c r="F52" s="549"/>
      <c r="G52" s="549"/>
      <c r="H52" s="549"/>
      <c r="I52" s="549"/>
      <c r="J52" s="550"/>
      <c r="K52" s="551"/>
      <c r="L52" s="549"/>
      <c r="M52" s="549"/>
      <c r="N52" s="549"/>
      <c r="O52" s="549"/>
      <c r="P52" s="549"/>
      <c r="Q52" s="549"/>
      <c r="R52" s="549"/>
      <c r="S52" s="549"/>
      <c r="T52" s="549"/>
      <c r="U52" s="549"/>
      <c r="V52" s="549"/>
      <c r="W52" s="549"/>
      <c r="X52" s="549"/>
      <c r="Y52" s="549"/>
      <c r="Z52" s="549"/>
      <c r="AA52" s="550"/>
      <c r="AB52" s="551"/>
      <c r="AC52" s="549"/>
      <c r="AD52" s="549"/>
      <c r="AE52" s="549"/>
      <c r="AF52" s="549"/>
      <c r="AG52" s="549"/>
      <c r="AH52" s="549"/>
      <c r="AI52" s="549"/>
      <c r="AJ52" s="550"/>
      <c r="AK52" s="551"/>
      <c r="AL52" s="549"/>
      <c r="AM52" s="549"/>
      <c r="AN52" s="549"/>
      <c r="AO52" s="549"/>
      <c r="AP52" s="549"/>
      <c r="AQ52" s="549"/>
      <c r="AR52" s="549"/>
      <c r="AS52" s="549"/>
      <c r="AT52" s="549"/>
      <c r="AU52" s="549"/>
      <c r="AV52" s="549"/>
      <c r="AW52" s="549"/>
      <c r="AX52" s="549"/>
      <c r="AY52" s="549"/>
      <c r="AZ52" s="549"/>
      <c r="BA52" s="549"/>
      <c r="BB52" s="550"/>
    </row>
    <row r="53" spans="1:54" s="103" customFormat="1" ht="12" x14ac:dyDescent="0.4">
      <c r="A53" s="571" t="s">
        <v>570</v>
      </c>
      <c r="B53" s="571"/>
      <c r="C53" s="103" t="s">
        <v>569</v>
      </c>
    </row>
    <row r="54" spans="1:54" s="103" customFormat="1" ht="12" x14ac:dyDescent="0.4">
      <c r="A54" s="571"/>
      <c r="B54" s="571"/>
    </row>
    <row r="55" spans="1:54" s="103" customFormat="1" ht="12" x14ac:dyDescent="0.4"/>
    <row r="56" spans="1:54" s="103" customFormat="1" ht="12" x14ac:dyDescent="0.4"/>
    <row r="57" spans="1:54" s="103" customFormat="1" ht="12" x14ac:dyDescent="0.4">
      <c r="A57" s="103" t="s">
        <v>568</v>
      </c>
    </row>
    <row r="58" spans="1:54" s="103" customFormat="1" ht="12" x14ac:dyDescent="0.4">
      <c r="B58" s="103" t="s">
        <v>567</v>
      </c>
    </row>
    <row r="59" spans="1:54" s="103" customFormat="1" ht="12" x14ac:dyDescent="0.4">
      <c r="B59" s="103" t="s">
        <v>566</v>
      </c>
    </row>
    <row r="60" spans="1:54" x14ac:dyDescent="0.4">
      <c r="B60" s="262" t="s">
        <v>868</v>
      </c>
    </row>
    <row r="61" spans="1:54" x14ac:dyDescent="0.4">
      <c r="B61" s="262" t="s">
        <v>869</v>
      </c>
    </row>
    <row r="62" spans="1:54" x14ac:dyDescent="0.4">
      <c r="B62" s="262"/>
    </row>
  </sheetData>
  <dataConsolidate/>
  <mergeCells count="161">
    <mergeCell ref="A29:E30"/>
    <mergeCell ref="F29:J30"/>
    <mergeCell ref="U5:AD6"/>
    <mergeCell ref="AI27:AL30"/>
    <mergeCell ref="AM27:AO30"/>
    <mergeCell ref="AP27:AS28"/>
    <mergeCell ref="A33:E34"/>
    <mergeCell ref="A27:E28"/>
    <mergeCell ref="F27:J28"/>
    <mergeCell ref="Z27:AB30"/>
    <mergeCell ref="K27:M30"/>
    <mergeCell ref="N27:P30"/>
    <mergeCell ref="Q27:S30"/>
    <mergeCell ref="AF26:AH26"/>
    <mergeCell ref="K25:V25"/>
    <mergeCell ref="N26:P26"/>
    <mergeCell ref="Q26:S26"/>
    <mergeCell ref="T26:V26"/>
    <mergeCell ref="AC27:AE30"/>
    <mergeCell ref="K26:M26"/>
    <mergeCell ref="A25:E26"/>
    <mergeCell ref="F25:J26"/>
    <mergeCell ref="W26:Y26"/>
    <mergeCell ref="Z26:AB26"/>
    <mergeCell ref="AF35:AH38"/>
    <mergeCell ref="A37:E38"/>
    <mergeCell ref="F37:J38"/>
    <mergeCell ref="A35:E36"/>
    <mergeCell ref="F35:J36"/>
    <mergeCell ref="AC35:AE38"/>
    <mergeCell ref="BE31:BH34"/>
    <mergeCell ref="BI31:BK34"/>
    <mergeCell ref="AP33:AS34"/>
    <mergeCell ref="AT33:AW34"/>
    <mergeCell ref="BE35:BH38"/>
    <mergeCell ref="BI35:BK38"/>
    <mergeCell ref="AP37:AS38"/>
    <mergeCell ref="AT37:AW38"/>
    <mergeCell ref="AX35:AZ38"/>
    <mergeCell ref="BA35:BD38"/>
    <mergeCell ref="AP31:AS32"/>
    <mergeCell ref="AM31:AO34"/>
    <mergeCell ref="BA31:BD34"/>
    <mergeCell ref="F33:J34"/>
    <mergeCell ref="N31:P34"/>
    <mergeCell ref="Q31:S34"/>
    <mergeCell ref="K31:M34"/>
    <mergeCell ref="BE27:BH30"/>
    <mergeCell ref="BI27:BK30"/>
    <mergeCell ref="AP29:AS30"/>
    <mergeCell ref="AT29:AW30"/>
    <mergeCell ref="AX27:AZ30"/>
    <mergeCell ref="BA27:BD30"/>
    <mergeCell ref="BE26:BH26"/>
    <mergeCell ref="AX25:BD25"/>
    <mergeCell ref="AT27:AW28"/>
    <mergeCell ref="A48:J49"/>
    <mergeCell ref="A40:B40"/>
    <mergeCell ref="BE25:BH25"/>
    <mergeCell ref="BI25:BK26"/>
    <mergeCell ref="AI26:AL26"/>
    <mergeCell ref="AM26:AO26"/>
    <mergeCell ref="AP26:AS26"/>
    <mergeCell ref="AT26:AW26"/>
    <mergeCell ref="AX26:AZ26"/>
    <mergeCell ref="BA26:BD26"/>
    <mergeCell ref="A45:B45"/>
    <mergeCell ref="AI35:AL38"/>
    <mergeCell ref="A41:B41"/>
    <mergeCell ref="A42:B42"/>
    <mergeCell ref="A43:B43"/>
    <mergeCell ref="A44:B44"/>
    <mergeCell ref="A39:B39"/>
    <mergeCell ref="K35:M38"/>
    <mergeCell ref="N35:P38"/>
    <mergeCell ref="Q35:S38"/>
    <mergeCell ref="A31:E32"/>
    <mergeCell ref="F31:J32"/>
    <mergeCell ref="W31:Y34"/>
    <mergeCell ref="Z31:AB34"/>
    <mergeCell ref="A53:B53"/>
    <mergeCell ref="A54:B54"/>
    <mergeCell ref="A50:J52"/>
    <mergeCell ref="K50:AA52"/>
    <mergeCell ref="AB50:AJ52"/>
    <mergeCell ref="AF31:AH34"/>
    <mergeCell ref="T27:V30"/>
    <mergeCell ref="AF27:AH30"/>
    <mergeCell ref="AI31:AL34"/>
    <mergeCell ref="AK48:BB49"/>
    <mergeCell ref="W27:Y30"/>
    <mergeCell ref="AB48:AJ49"/>
    <mergeCell ref="T35:V38"/>
    <mergeCell ref="W35:Y38"/>
    <mergeCell ref="AT31:AW32"/>
    <mergeCell ref="T31:V34"/>
    <mergeCell ref="AC31:AE34"/>
    <mergeCell ref="AK50:BB52"/>
    <mergeCell ref="Z35:AB38"/>
    <mergeCell ref="AT35:AW36"/>
    <mergeCell ref="AM35:AO38"/>
    <mergeCell ref="AP35:AS36"/>
    <mergeCell ref="K48:AA49"/>
    <mergeCell ref="AX31:AZ34"/>
    <mergeCell ref="AC26:AE26"/>
    <mergeCell ref="AI25:AO25"/>
    <mergeCell ref="AP25:AW25"/>
    <mergeCell ref="AO13:AT13"/>
    <mergeCell ref="AU13:BB14"/>
    <mergeCell ref="A14:K14"/>
    <mergeCell ref="L14:N14"/>
    <mergeCell ref="A20:H21"/>
    <mergeCell ref="I20:AH21"/>
    <mergeCell ref="W25:AH25"/>
    <mergeCell ref="O13:P13"/>
    <mergeCell ref="A18:H19"/>
    <mergeCell ref="I17:AH17"/>
    <mergeCell ref="I18:AH19"/>
    <mergeCell ref="A17:H17"/>
    <mergeCell ref="A13:K13"/>
    <mergeCell ref="L13:N13"/>
    <mergeCell ref="T14:V14"/>
    <mergeCell ref="W14:AB14"/>
    <mergeCell ref="A15:B15"/>
    <mergeCell ref="AC14:AH14"/>
    <mergeCell ref="Q13:S13"/>
    <mergeCell ref="T13:V13"/>
    <mergeCell ref="AI13:AN13"/>
    <mergeCell ref="AO14:AT14"/>
    <mergeCell ref="W13:AB13"/>
    <mergeCell ref="AC13:AH13"/>
    <mergeCell ref="I5:J8"/>
    <mergeCell ref="D5:H8"/>
    <mergeCell ref="K5:O8"/>
    <mergeCell ref="P5:T8"/>
    <mergeCell ref="AS5:AU8"/>
    <mergeCell ref="O14:P14"/>
    <mergeCell ref="Q14:S14"/>
    <mergeCell ref="AI14:AN14"/>
    <mergeCell ref="AI12:AN12"/>
    <mergeCell ref="AO12:AT12"/>
    <mergeCell ref="BC2:BC3"/>
    <mergeCell ref="A11:K12"/>
    <mergeCell ref="L11:P12"/>
    <mergeCell ref="Q11:V11"/>
    <mergeCell ref="W11:AB12"/>
    <mergeCell ref="AC11:AT11"/>
    <mergeCell ref="AU11:BB12"/>
    <mergeCell ref="Q12:S12"/>
    <mergeCell ref="T12:V12"/>
    <mergeCell ref="AC12:AH12"/>
    <mergeCell ref="AV5:BB8"/>
    <mergeCell ref="AH7:AR8"/>
    <mergeCell ref="AE5:AG8"/>
    <mergeCell ref="A5:C8"/>
    <mergeCell ref="AH5:AR6"/>
    <mergeCell ref="A2:AI3"/>
    <mergeCell ref="AJ2:AJ3"/>
    <mergeCell ref="AK2:AO3"/>
    <mergeCell ref="AP2:AW3"/>
    <mergeCell ref="AX2:BB3"/>
  </mergeCells>
  <phoneticPr fontId="1"/>
  <dataValidations count="13">
    <dataValidation type="list" showDropDown="1" sqref="I18:AH19">
      <formula1>INDIRECT(A18)</formula1>
    </dataValidation>
    <dataValidation type="list" allowBlank="1" showInputMessage="1" showErrorMessage="1" sqref="D5">
      <formula1>市町名</formula1>
    </dataValidation>
    <dataValidation type="list" errorStyle="information" allowBlank="1" showInputMessage="1" showErrorMessage="1" sqref="AH7:AR9">
      <formula1>政策目的</formula1>
    </dataValidation>
    <dataValidation type="list" imeMode="off" allowBlank="1" showInputMessage="1" showErrorMessage="1" sqref="AM27:AO38">
      <formula1>"○,×"</formula1>
    </dataValidation>
    <dataValidation type="list" allowBlank="1" showInputMessage="1" showErrorMessage="1" sqref="BI27:BK38">
      <formula1>"○"</formula1>
    </dataValidation>
    <dataValidation type="list" imeMode="on" allowBlank="1" showInputMessage="1" sqref="BE27:BH38">
      <formula1>"○,　年　月　日策定,　年　月　日見直し"</formula1>
    </dataValidation>
    <dataValidation allowBlank="1" showInputMessage="1" showErrorMessage="1" prompt="現状値、目標値、実績値を入力したら、自動で達成率が計算されます。" sqref="T27:V38 AF27:AH38"/>
    <dataValidation allowBlank="1" showInputMessage="1" showErrorMessage="1" prompt="事業実施年度の数字を入力してください。_x000a_（例）令和５年度の場合：「５」のみ入力" sqref="A29:E30"/>
    <dataValidation type="list" allowBlank="1" showInputMessage="1" showErrorMessage="1" sqref="AX27:AZ38">
      <formula1>"○,ー"</formula1>
    </dataValidation>
    <dataValidation type="list" allowBlank="1" showInputMessage="1" showErrorMessage="1" sqref="I20">
      <formula1>INDIRECT(A20)</formula1>
    </dataValidation>
    <dataValidation allowBlank="1" showInputMessage="1" showErrorMessage="1" prompt="事業実施主体が個人の場合は記入不要" sqref="F17"/>
    <dataValidation type="list" errorStyle="information" allowBlank="1" showInputMessage="1" showErrorMessage="1" sqref="AH5:AR6">
      <formula1>事業メニュー</formula1>
    </dataValidation>
    <dataValidation type="list" allowBlank="1" showInputMessage="1" showErrorMessage="1" sqref="A2:AI3">
      <formula1>"さが園芸888整備支援事業　実施状況報告書兼評価報告書,さが園芸888整備支援事業　改善状況報告書"</formula1>
    </dataValidation>
  </dataValidations>
  <pageMargins left="0.7" right="0.7" top="0.75" bottom="0.75" header="0.3" footer="0.3"/>
  <pageSetup paperSize="9" scale="66"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I35"/>
  <sheetViews>
    <sheetView showGridLines="0" view="pageBreakPreview" topLeftCell="A14" zoomScale="136" zoomScaleNormal="100" zoomScaleSheetLayoutView="136" workbookViewId="0">
      <selection activeCell="AG19" sqref="AG19:AJ19"/>
    </sheetView>
  </sheetViews>
  <sheetFormatPr defaultColWidth="9" defaultRowHeight="13.5" x14ac:dyDescent="0.4"/>
  <cols>
    <col min="1" max="1" width="2.375" style="1" customWidth="1"/>
    <col min="2" max="2" width="4.25" style="1" customWidth="1"/>
    <col min="3" max="3" width="3.25" style="1" customWidth="1"/>
    <col min="4" max="12" width="2.375" style="1" customWidth="1"/>
    <col min="13" max="13" width="4.625" style="1" customWidth="1"/>
    <col min="14" max="34" width="2.375" style="1" customWidth="1"/>
    <col min="35" max="35" width="2.25" style="1" customWidth="1"/>
    <col min="36" max="16384" width="9" style="1"/>
  </cols>
  <sheetData>
    <row r="1" spans="1:35" ht="12.75" customHeight="1" x14ac:dyDescent="0.4">
      <c r="A1" s="702" t="s">
        <v>821</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row>
    <row r="2" spans="1:35" ht="12.75" customHeight="1" x14ac:dyDescent="0.4">
      <c r="A2" s="263"/>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row>
    <row r="3" spans="1:35" ht="12.75" customHeight="1" x14ac:dyDescent="0.4">
      <c r="A3" s="704" t="s">
        <v>872</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224"/>
    </row>
    <row r="4" spans="1:35" ht="12.75" customHeight="1" x14ac:dyDescent="0.4">
      <c r="A4" s="702"/>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row>
    <row r="5" spans="1:35" ht="12.75" customHeight="1" x14ac:dyDescent="0.4">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row>
    <row r="6" spans="1:35" ht="41.25" customHeight="1" x14ac:dyDescent="0.4">
      <c r="A6" s="264"/>
      <c r="B6" s="705">
        <v>1</v>
      </c>
      <c r="C6" s="707" t="s">
        <v>1</v>
      </c>
      <c r="D6" s="708"/>
      <c r="E6" s="708"/>
      <c r="F6" s="708"/>
      <c r="G6" s="708"/>
      <c r="H6" s="708"/>
      <c r="I6" s="708"/>
      <c r="J6" s="708"/>
      <c r="K6" s="708"/>
      <c r="L6" s="708"/>
      <c r="M6" s="709"/>
      <c r="N6" s="705">
        <f>'別紙B-2'!U8</f>
        <v>0</v>
      </c>
      <c r="O6" s="705"/>
      <c r="P6" s="705"/>
      <c r="Q6" s="705"/>
      <c r="R6" s="705"/>
      <c r="S6" s="705"/>
      <c r="T6" s="705"/>
      <c r="U6" s="705"/>
      <c r="V6" s="705"/>
      <c r="W6" s="705"/>
      <c r="X6" s="705"/>
      <c r="Y6" s="705"/>
      <c r="Z6" s="705"/>
      <c r="AA6" s="705"/>
      <c r="AB6" s="705"/>
      <c r="AC6" s="705"/>
      <c r="AD6" s="705"/>
      <c r="AE6" s="705"/>
      <c r="AF6" s="705"/>
      <c r="AG6" s="264"/>
      <c r="AH6" s="264"/>
      <c r="AI6" s="264"/>
    </row>
    <row r="7" spans="1:35" ht="41.25" customHeight="1" x14ac:dyDescent="0.4">
      <c r="A7" s="264"/>
      <c r="B7" s="706"/>
      <c r="C7" s="710" t="s">
        <v>873</v>
      </c>
      <c r="D7" s="711"/>
      <c r="E7" s="711"/>
      <c r="F7" s="711"/>
      <c r="G7" s="711"/>
      <c r="H7" s="711"/>
      <c r="I7" s="711"/>
      <c r="J7" s="711"/>
      <c r="K7" s="711"/>
      <c r="L7" s="711"/>
      <c r="M7" s="712"/>
      <c r="N7" s="713"/>
      <c r="O7" s="713"/>
      <c r="P7" s="713"/>
      <c r="Q7" s="713"/>
      <c r="R7" s="713"/>
      <c r="S7" s="713"/>
      <c r="T7" s="713"/>
      <c r="U7" s="713"/>
      <c r="V7" s="713"/>
      <c r="W7" s="713"/>
      <c r="X7" s="713"/>
      <c r="Y7" s="713"/>
      <c r="Z7" s="713"/>
      <c r="AA7" s="713"/>
      <c r="AB7" s="713"/>
      <c r="AC7" s="713"/>
      <c r="AD7" s="713"/>
      <c r="AE7" s="713"/>
      <c r="AF7" s="713"/>
      <c r="AG7" s="264"/>
      <c r="AH7" s="264"/>
      <c r="AI7" s="264"/>
    </row>
    <row r="8" spans="1:35" ht="41.25" customHeight="1" x14ac:dyDescent="0.4">
      <c r="A8" s="264"/>
      <c r="B8" s="265">
        <v>2</v>
      </c>
      <c r="C8" s="714" t="s">
        <v>874</v>
      </c>
      <c r="D8" s="715"/>
      <c r="E8" s="715"/>
      <c r="F8" s="715"/>
      <c r="G8" s="715"/>
      <c r="H8" s="715"/>
      <c r="I8" s="715"/>
      <c r="J8" s="715"/>
      <c r="K8" s="715"/>
      <c r="L8" s="715"/>
      <c r="M8" s="716"/>
      <c r="N8" s="717">
        <f>別紙D!K32</f>
        <v>0</v>
      </c>
      <c r="O8" s="717"/>
      <c r="P8" s="717"/>
      <c r="Q8" s="717"/>
      <c r="R8" s="717"/>
      <c r="S8" s="717"/>
      <c r="T8" s="717"/>
      <c r="U8" s="717"/>
      <c r="V8" s="717"/>
      <c r="W8" s="717"/>
      <c r="X8" s="717"/>
      <c r="Y8" s="717"/>
      <c r="Z8" s="717"/>
      <c r="AA8" s="717"/>
      <c r="AB8" s="717"/>
      <c r="AC8" s="717"/>
      <c r="AD8" s="717"/>
      <c r="AE8" s="717"/>
      <c r="AF8" s="717"/>
      <c r="AG8" s="264"/>
      <c r="AH8" s="264"/>
      <c r="AI8" s="264"/>
    </row>
    <row r="9" spans="1:35" ht="41.25" customHeight="1" x14ac:dyDescent="0.4">
      <c r="A9" s="264"/>
      <c r="B9" s="265">
        <v>3</v>
      </c>
      <c r="C9" s="718" t="s">
        <v>894</v>
      </c>
      <c r="D9" s="719"/>
      <c r="E9" s="719"/>
      <c r="F9" s="719"/>
      <c r="G9" s="719"/>
      <c r="H9" s="719"/>
      <c r="I9" s="719"/>
      <c r="J9" s="719"/>
      <c r="K9" s="719"/>
      <c r="L9" s="719"/>
      <c r="M9" s="720"/>
      <c r="N9" s="717"/>
      <c r="O9" s="717"/>
      <c r="P9" s="717"/>
      <c r="Q9" s="717"/>
      <c r="R9" s="717"/>
      <c r="S9" s="717"/>
      <c r="T9" s="717"/>
      <c r="U9" s="717"/>
      <c r="V9" s="717"/>
      <c r="W9" s="717"/>
      <c r="X9" s="717"/>
      <c r="Y9" s="717"/>
      <c r="Z9" s="717"/>
      <c r="AA9" s="717"/>
      <c r="AB9" s="717"/>
      <c r="AC9" s="717"/>
      <c r="AD9" s="717"/>
      <c r="AE9" s="717"/>
      <c r="AF9" s="717"/>
      <c r="AG9" s="264"/>
      <c r="AH9" s="264"/>
      <c r="AI9" s="264"/>
    </row>
    <row r="10" spans="1:35" ht="41.25" customHeight="1" x14ac:dyDescent="0.4">
      <c r="A10" s="264"/>
      <c r="B10" s="265">
        <v>4</v>
      </c>
      <c r="C10" s="718" t="s">
        <v>875</v>
      </c>
      <c r="D10" s="719"/>
      <c r="E10" s="719"/>
      <c r="F10" s="719"/>
      <c r="G10" s="719"/>
      <c r="H10" s="719"/>
      <c r="I10" s="719"/>
      <c r="J10" s="719"/>
      <c r="K10" s="719"/>
      <c r="L10" s="719"/>
      <c r="M10" s="720"/>
      <c r="N10" s="717"/>
      <c r="O10" s="717"/>
      <c r="P10" s="717"/>
      <c r="Q10" s="717"/>
      <c r="R10" s="717"/>
      <c r="S10" s="717"/>
      <c r="T10" s="717"/>
      <c r="U10" s="717"/>
      <c r="V10" s="717"/>
      <c r="W10" s="717"/>
      <c r="X10" s="717"/>
      <c r="Y10" s="717"/>
      <c r="Z10" s="717"/>
      <c r="AA10" s="717"/>
      <c r="AB10" s="717"/>
      <c r="AC10" s="717"/>
      <c r="AD10" s="717"/>
      <c r="AE10" s="717"/>
      <c r="AF10" s="717"/>
      <c r="AG10" s="264"/>
      <c r="AH10" s="264"/>
      <c r="AI10" s="264"/>
    </row>
    <row r="11" spans="1:35" ht="41.25" customHeight="1" x14ac:dyDescent="0.4">
      <c r="A11" s="264"/>
      <c r="B11" s="266">
        <v>5</v>
      </c>
      <c r="C11" s="721" t="s">
        <v>876</v>
      </c>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2"/>
      <c r="AG11" s="264"/>
      <c r="AH11" s="264"/>
      <c r="AI11" s="264"/>
    </row>
    <row r="12" spans="1:35" ht="41.25" customHeight="1" x14ac:dyDescent="0.4">
      <c r="A12" s="264"/>
      <c r="B12" s="267"/>
      <c r="C12" s="714" t="s">
        <v>877</v>
      </c>
      <c r="D12" s="715"/>
      <c r="E12" s="715"/>
      <c r="F12" s="715"/>
      <c r="G12" s="715"/>
      <c r="H12" s="715"/>
      <c r="I12" s="715"/>
      <c r="J12" s="715"/>
      <c r="K12" s="715"/>
      <c r="L12" s="715"/>
      <c r="M12" s="716"/>
      <c r="N12" s="714" t="s">
        <v>878</v>
      </c>
      <c r="O12" s="715"/>
      <c r="P12" s="715"/>
      <c r="Q12" s="715"/>
      <c r="R12" s="715"/>
      <c r="S12" s="715"/>
      <c r="T12" s="715"/>
      <c r="U12" s="715"/>
      <c r="V12" s="716"/>
      <c r="W12" s="714" t="s">
        <v>879</v>
      </c>
      <c r="X12" s="715"/>
      <c r="Y12" s="715"/>
      <c r="Z12" s="715"/>
      <c r="AA12" s="715"/>
      <c r="AB12" s="715"/>
      <c r="AC12" s="715"/>
      <c r="AD12" s="715"/>
      <c r="AE12" s="715"/>
      <c r="AF12" s="716"/>
      <c r="AG12" s="264"/>
      <c r="AH12" s="264"/>
      <c r="AI12" s="264"/>
    </row>
    <row r="13" spans="1:35" ht="68.25" customHeight="1" x14ac:dyDescent="0.4">
      <c r="A13" s="264"/>
      <c r="B13" s="268"/>
      <c r="C13" s="265" t="s">
        <v>880</v>
      </c>
      <c r="D13" s="723" t="s">
        <v>881</v>
      </c>
      <c r="E13" s="724"/>
      <c r="F13" s="724"/>
      <c r="G13" s="724"/>
      <c r="H13" s="724"/>
      <c r="I13" s="724"/>
      <c r="J13" s="724"/>
      <c r="K13" s="724"/>
      <c r="L13" s="724"/>
      <c r="M13" s="725"/>
      <c r="N13" s="726" t="s">
        <v>882</v>
      </c>
      <c r="O13" s="727"/>
      <c r="P13" s="727"/>
      <c r="Q13" s="727"/>
      <c r="R13" s="727"/>
      <c r="S13" s="727"/>
      <c r="T13" s="727"/>
      <c r="U13" s="727"/>
      <c r="V13" s="728"/>
      <c r="W13" s="729" t="s">
        <v>883</v>
      </c>
      <c r="X13" s="730"/>
      <c r="Y13" s="730"/>
      <c r="Z13" s="730"/>
      <c r="AA13" s="730"/>
      <c r="AB13" s="730"/>
      <c r="AC13" s="730"/>
      <c r="AD13" s="730"/>
      <c r="AE13" s="730"/>
      <c r="AF13" s="730"/>
      <c r="AG13" s="264"/>
      <c r="AH13" s="264"/>
      <c r="AI13" s="264"/>
    </row>
    <row r="14" spans="1:35" ht="68.25" customHeight="1" x14ac:dyDescent="0.4">
      <c r="A14" s="224"/>
      <c r="B14" s="268"/>
      <c r="C14" s="265" t="s">
        <v>884</v>
      </c>
      <c r="D14" s="731" t="s">
        <v>885</v>
      </c>
      <c r="E14" s="732"/>
      <c r="F14" s="732"/>
      <c r="G14" s="732"/>
      <c r="H14" s="732"/>
      <c r="I14" s="732"/>
      <c r="J14" s="732"/>
      <c r="K14" s="732"/>
      <c r="L14" s="732"/>
      <c r="M14" s="733"/>
      <c r="N14" s="726" t="s">
        <v>882</v>
      </c>
      <c r="O14" s="727"/>
      <c r="P14" s="727"/>
      <c r="Q14" s="727"/>
      <c r="R14" s="727"/>
      <c r="S14" s="727"/>
      <c r="T14" s="727"/>
      <c r="U14" s="727"/>
      <c r="V14" s="728"/>
      <c r="W14" s="729" t="s">
        <v>886</v>
      </c>
      <c r="X14" s="730"/>
      <c r="Y14" s="730"/>
      <c r="Z14" s="730"/>
      <c r="AA14" s="730"/>
      <c r="AB14" s="730"/>
      <c r="AC14" s="730"/>
      <c r="AD14" s="730"/>
      <c r="AE14" s="730"/>
      <c r="AF14" s="730"/>
      <c r="AG14" s="224"/>
      <c r="AH14" s="224"/>
      <c r="AI14" s="224"/>
    </row>
    <row r="15" spans="1:35" ht="68.25" customHeight="1" x14ac:dyDescent="0.4">
      <c r="A15" s="224"/>
      <c r="B15" s="268"/>
      <c r="C15" s="265" t="s">
        <v>887</v>
      </c>
      <c r="D15" s="731" t="s">
        <v>888</v>
      </c>
      <c r="E15" s="732"/>
      <c r="F15" s="732"/>
      <c r="G15" s="732"/>
      <c r="H15" s="732"/>
      <c r="I15" s="732"/>
      <c r="J15" s="732"/>
      <c r="K15" s="732"/>
      <c r="L15" s="732"/>
      <c r="M15" s="733"/>
      <c r="N15" s="726" t="s">
        <v>882</v>
      </c>
      <c r="O15" s="727"/>
      <c r="P15" s="727"/>
      <c r="Q15" s="727"/>
      <c r="R15" s="727"/>
      <c r="S15" s="727"/>
      <c r="T15" s="727"/>
      <c r="U15" s="727"/>
      <c r="V15" s="728"/>
      <c r="W15" s="729" t="s">
        <v>889</v>
      </c>
      <c r="X15" s="730"/>
      <c r="Y15" s="730"/>
      <c r="Z15" s="730"/>
      <c r="AA15" s="730"/>
      <c r="AB15" s="730"/>
      <c r="AC15" s="730"/>
      <c r="AD15" s="730"/>
      <c r="AE15" s="730"/>
      <c r="AF15" s="730"/>
      <c r="AG15" s="224"/>
      <c r="AH15" s="224"/>
      <c r="AI15" s="224"/>
    </row>
    <row r="16" spans="1:35" ht="68.25" customHeight="1" x14ac:dyDescent="0.4">
      <c r="A16" s="224"/>
      <c r="B16" s="269"/>
      <c r="C16" s="265" t="s">
        <v>890</v>
      </c>
      <c r="D16" s="731" t="s">
        <v>891</v>
      </c>
      <c r="E16" s="732"/>
      <c r="F16" s="732"/>
      <c r="G16" s="732"/>
      <c r="H16" s="732"/>
      <c r="I16" s="732"/>
      <c r="J16" s="732"/>
      <c r="K16" s="732"/>
      <c r="L16" s="732"/>
      <c r="M16" s="733"/>
      <c r="N16" s="726" t="s">
        <v>882</v>
      </c>
      <c r="O16" s="727"/>
      <c r="P16" s="727"/>
      <c r="Q16" s="727"/>
      <c r="R16" s="727"/>
      <c r="S16" s="727"/>
      <c r="T16" s="727"/>
      <c r="U16" s="727"/>
      <c r="V16" s="728"/>
      <c r="W16" s="729" t="s">
        <v>892</v>
      </c>
      <c r="X16" s="730"/>
      <c r="Y16" s="730"/>
      <c r="Z16" s="730"/>
      <c r="AA16" s="730"/>
      <c r="AB16" s="730"/>
      <c r="AC16" s="730"/>
      <c r="AD16" s="730"/>
      <c r="AE16" s="730"/>
      <c r="AF16" s="730"/>
      <c r="AG16" s="224"/>
      <c r="AH16" s="224"/>
      <c r="AI16" s="224"/>
    </row>
    <row r="17" spans="1:35" ht="57" customHeight="1" x14ac:dyDescent="0.4">
      <c r="A17" s="224"/>
      <c r="B17" s="737" t="s">
        <v>895</v>
      </c>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224"/>
      <c r="AH17" s="224"/>
      <c r="AI17" s="224"/>
    </row>
    <row r="18" spans="1:35" ht="42.75" customHeight="1" x14ac:dyDescent="0.4">
      <c r="A18" s="224"/>
      <c r="B18" s="270"/>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row>
    <row r="19" spans="1:35" ht="42.75" customHeight="1" x14ac:dyDescent="0.4">
      <c r="A19" s="271"/>
      <c r="B19" s="272"/>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row>
    <row r="20" spans="1:35" ht="42.75" customHeight="1" x14ac:dyDescent="0.4">
      <c r="A20" s="271"/>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row>
    <row r="21" spans="1:35" ht="42.75" customHeight="1" x14ac:dyDescent="0.4">
      <c r="A21" s="271"/>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row>
    <row r="22" spans="1:35" ht="42.75" customHeight="1" x14ac:dyDescent="0.4">
      <c r="A22" s="271"/>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row>
    <row r="23" spans="1:35" ht="42.75" customHeight="1" x14ac:dyDescent="0.4">
      <c r="A23" s="273"/>
      <c r="B23" s="224"/>
      <c r="C23" s="224"/>
      <c r="D23" s="224"/>
      <c r="E23" s="224"/>
      <c r="F23" s="224"/>
      <c r="G23" s="224"/>
      <c r="H23" s="224"/>
      <c r="I23" s="224"/>
      <c r="J23" s="224"/>
      <c r="K23" s="224"/>
      <c r="L23" s="224"/>
      <c r="M23" s="734"/>
      <c r="N23" s="734"/>
      <c r="O23" s="734"/>
      <c r="P23" s="734"/>
      <c r="Q23" s="734"/>
      <c r="R23" s="734"/>
      <c r="S23" s="734"/>
      <c r="T23" s="735"/>
      <c r="U23" s="735"/>
      <c r="V23" s="735"/>
      <c r="W23" s="735"/>
      <c r="X23" s="735"/>
      <c r="Y23" s="735"/>
      <c r="Z23" s="735"/>
      <c r="AA23" s="735"/>
      <c r="AB23" s="735"/>
      <c r="AC23" s="735"/>
      <c r="AD23" s="735"/>
      <c r="AE23" s="735"/>
      <c r="AF23" s="735"/>
      <c r="AG23" s="224"/>
      <c r="AH23" s="224"/>
      <c r="AI23" s="224"/>
    </row>
    <row r="24" spans="1:35" ht="42.75" customHeight="1" x14ac:dyDescent="0.4">
      <c r="A24" s="273"/>
      <c r="B24" s="224"/>
      <c r="C24" s="224"/>
      <c r="D24" s="224"/>
      <c r="E24" s="224"/>
      <c r="F24" s="224"/>
      <c r="G24" s="224"/>
      <c r="H24" s="224"/>
      <c r="I24" s="224"/>
      <c r="J24" s="224"/>
      <c r="K24" s="224"/>
      <c r="L24" s="224"/>
      <c r="M24" s="734"/>
      <c r="N24" s="734"/>
      <c r="O24" s="734"/>
      <c r="P24" s="734"/>
      <c r="Q24" s="734"/>
      <c r="R24" s="734"/>
      <c r="S24" s="734"/>
      <c r="T24" s="736"/>
      <c r="U24" s="736"/>
      <c r="V24" s="736"/>
      <c r="W24" s="736"/>
      <c r="X24" s="736"/>
      <c r="Y24" s="736"/>
      <c r="Z24" s="736"/>
      <c r="AA24" s="736"/>
      <c r="AB24" s="736"/>
      <c r="AC24" s="736"/>
      <c r="AD24" s="736"/>
      <c r="AE24" s="736"/>
      <c r="AF24" s="736"/>
      <c r="AG24" s="224"/>
      <c r="AH24" s="224"/>
      <c r="AI24" s="224"/>
    </row>
    <row r="25" spans="1:35" ht="42.75" customHeight="1" x14ac:dyDescent="0.4">
      <c r="A25" s="271"/>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row>
    <row r="26" spans="1:35" ht="42.75" customHeight="1" x14ac:dyDescent="0.4">
      <c r="A26" s="271"/>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row>
    <row r="27" spans="1:35" ht="42.75" customHeight="1" x14ac:dyDescent="0.4">
      <c r="A27" s="271"/>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row>
    <row r="28" spans="1:35" ht="11.45" customHeight="1" x14ac:dyDescent="0.4">
      <c r="A28" s="271"/>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row>
    <row r="29" spans="1:35" ht="11.45" customHeight="1" x14ac:dyDescent="0.4">
      <c r="A29" s="271"/>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row>
    <row r="30" spans="1:35" ht="11.45" customHeight="1" x14ac:dyDescent="0.4">
      <c r="A30" s="271"/>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row>
    <row r="31" spans="1:35" ht="11.45" customHeight="1" x14ac:dyDescent="0.4">
      <c r="A31" s="271"/>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row>
    <row r="32" spans="1:35" ht="11.45" customHeight="1" x14ac:dyDescent="0.4">
      <c r="A32" s="271"/>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row>
    <row r="33" spans="1:35" ht="14.45" customHeight="1" x14ac:dyDescent="0.4">
      <c r="A33" s="702"/>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row>
    <row r="34" spans="1:35" ht="14.45" customHeight="1" x14ac:dyDescent="0.4">
      <c r="A34" s="702"/>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row>
    <row r="35" spans="1:35" x14ac:dyDescent="0.4">
      <c r="A35" s="271"/>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row>
  </sheetData>
  <mergeCells count="37">
    <mergeCell ref="A33:AI33"/>
    <mergeCell ref="A34:AI34"/>
    <mergeCell ref="D16:M16"/>
    <mergeCell ref="N16:V16"/>
    <mergeCell ref="W16:AF16"/>
    <mergeCell ref="M23:S23"/>
    <mergeCell ref="T23:AF23"/>
    <mergeCell ref="M24:S24"/>
    <mergeCell ref="T24:AF24"/>
    <mergeCell ref="B17:AF17"/>
    <mergeCell ref="D14:M14"/>
    <mergeCell ref="N14:V14"/>
    <mergeCell ref="W14:AF14"/>
    <mergeCell ref="D15:M15"/>
    <mergeCell ref="N15:V15"/>
    <mergeCell ref="W15:AF15"/>
    <mergeCell ref="C11:AF11"/>
    <mergeCell ref="C12:M12"/>
    <mergeCell ref="N12:V12"/>
    <mergeCell ref="W12:AF12"/>
    <mergeCell ref="D13:M13"/>
    <mergeCell ref="N13:V13"/>
    <mergeCell ref="W13:AF13"/>
    <mergeCell ref="C8:M8"/>
    <mergeCell ref="N8:AF8"/>
    <mergeCell ref="C9:M9"/>
    <mergeCell ref="N9:AF9"/>
    <mergeCell ref="C10:M10"/>
    <mergeCell ref="N10:AF10"/>
    <mergeCell ref="A1:AI1"/>
    <mergeCell ref="A3:AH3"/>
    <mergeCell ref="A4:AI4"/>
    <mergeCell ref="B6:B7"/>
    <mergeCell ref="C6:M6"/>
    <mergeCell ref="N6:AF6"/>
    <mergeCell ref="C7:M7"/>
    <mergeCell ref="N7:AF7"/>
  </mergeCells>
  <phoneticPr fontId="1"/>
  <pageMargins left="0.75" right="0.75" top="1" bottom="1" header="0.5" footer="0.5"/>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pageSetUpPr fitToPage="1"/>
  </sheetPr>
  <dimension ref="A1:AI40"/>
  <sheetViews>
    <sheetView showGridLines="0" view="pageBreakPreview" zoomScale="136" zoomScaleNormal="100" zoomScaleSheetLayoutView="136" workbookViewId="0">
      <selection activeCell="AG19" sqref="AG19:AJ19"/>
    </sheetView>
  </sheetViews>
  <sheetFormatPr defaultColWidth="9" defaultRowHeight="18.75" x14ac:dyDescent="0.4"/>
  <cols>
    <col min="1" max="34" width="2.375" style="228" customWidth="1"/>
    <col min="35" max="35" width="2.25" style="228" customWidth="1"/>
    <col min="36" max="16384" width="9" style="228"/>
  </cols>
  <sheetData>
    <row r="1" spans="1:35" x14ac:dyDescent="0.4">
      <c r="A1" s="738" t="s">
        <v>871</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row>
    <row r="2" spans="1:35" x14ac:dyDescent="0.4">
      <c r="A2" s="232"/>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row>
    <row r="3" spans="1:35" x14ac:dyDescent="0.4">
      <c r="A3" s="738" t="s">
        <v>545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row>
    <row r="4" spans="1:35" x14ac:dyDescent="0.4">
      <c r="A4" s="738" t="s">
        <v>544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row>
    <row r="5" spans="1:35" x14ac:dyDescent="0.4">
      <c r="A5" s="232"/>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row>
    <row r="6" spans="1:35" ht="18.75" customHeight="1" x14ac:dyDescent="0.4">
      <c r="A6" s="233"/>
      <c r="B6" s="742" t="s">
        <v>825</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234"/>
      <c r="AI6" s="234"/>
    </row>
    <row r="7" spans="1:35" x14ac:dyDescent="0.4">
      <c r="A7" s="229"/>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row>
    <row r="8" spans="1:35" x14ac:dyDescent="0.4">
      <c r="A8" s="229"/>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row>
    <row r="9" spans="1:35" x14ac:dyDescent="0.4">
      <c r="A9" s="229" t="s">
        <v>822</v>
      </c>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row>
    <row r="10" spans="1:35" x14ac:dyDescent="0.4">
      <c r="A10" s="229" t="s">
        <v>823</v>
      </c>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row>
    <row r="11" spans="1:35" x14ac:dyDescent="0.4">
      <c r="A11" s="229"/>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row>
    <row r="12" spans="1:35" x14ac:dyDescent="0.4">
      <c r="A12" s="740" t="s">
        <v>515</v>
      </c>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row>
    <row r="13" spans="1:35" x14ac:dyDescent="0.4">
      <c r="A13" s="229"/>
      <c r="B13" s="235"/>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row>
    <row r="14" spans="1:35" x14ac:dyDescent="0.4">
      <c r="A14" s="230"/>
      <c r="B14" s="229" t="s">
        <v>824</v>
      </c>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row>
    <row r="15" spans="1:35" x14ac:dyDescent="0.4">
      <c r="A15" s="230"/>
      <c r="B15" s="229"/>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row>
    <row r="16" spans="1:35" x14ac:dyDescent="0.4">
      <c r="A16" s="230"/>
      <c r="B16" s="229"/>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row>
    <row r="17" spans="1:35" x14ac:dyDescent="0.4">
      <c r="A17" s="230"/>
      <c r="B17" s="229"/>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row>
    <row r="18" spans="1:35" x14ac:dyDescent="0.4">
      <c r="A18" s="230"/>
      <c r="B18" s="229"/>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row>
    <row r="19" spans="1:35" x14ac:dyDescent="0.4">
      <c r="A19" s="230"/>
      <c r="B19" s="229"/>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row>
    <row r="20" spans="1:35" x14ac:dyDescent="0.4">
      <c r="A20" s="230"/>
      <c r="B20" s="229"/>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row>
    <row r="21" spans="1:35" x14ac:dyDescent="0.4">
      <c r="A21" s="230"/>
      <c r="B21" s="236"/>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row>
    <row r="22" spans="1:35" x14ac:dyDescent="0.4">
      <c r="A22" s="230"/>
      <c r="B22" s="229"/>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row>
    <row r="23" spans="1:35" x14ac:dyDescent="0.4">
      <c r="A23" s="229"/>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row>
    <row r="24" spans="1:35" x14ac:dyDescent="0.4">
      <c r="A24" s="229"/>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row>
    <row r="25" spans="1:35" x14ac:dyDescent="0.4">
      <c r="A25" s="229"/>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row>
    <row r="26" spans="1:35" x14ac:dyDescent="0.4">
      <c r="A26" s="229"/>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row>
    <row r="27" spans="1:35" x14ac:dyDescent="0.4">
      <c r="A27" s="231"/>
      <c r="B27" s="230"/>
      <c r="C27" s="230"/>
      <c r="D27" s="230"/>
      <c r="E27" s="230"/>
      <c r="F27" s="230"/>
      <c r="G27" s="230"/>
      <c r="H27" s="230"/>
      <c r="I27" s="230"/>
      <c r="J27" s="230"/>
      <c r="K27" s="230"/>
      <c r="L27" s="230"/>
      <c r="M27" s="741" t="str">
        <f>別紙D!W27</f>
        <v>○○　　年　　月　　日　　　</v>
      </c>
      <c r="N27" s="741"/>
      <c r="O27" s="741"/>
      <c r="P27" s="741"/>
      <c r="Q27" s="741"/>
      <c r="R27" s="741"/>
      <c r="S27" s="741"/>
      <c r="T27" s="741"/>
      <c r="U27" s="741"/>
      <c r="V27" s="741"/>
      <c r="W27" s="230"/>
      <c r="X27" s="230"/>
      <c r="Y27" s="230"/>
      <c r="Z27" s="230"/>
      <c r="AA27" s="230"/>
      <c r="AB27" s="230"/>
      <c r="AC27" s="230"/>
      <c r="AD27" s="230"/>
      <c r="AE27" s="230"/>
      <c r="AF27" s="230"/>
      <c r="AG27" s="230"/>
      <c r="AH27" s="230"/>
      <c r="AI27" s="230"/>
    </row>
    <row r="28" spans="1:35" ht="21" customHeight="1" x14ac:dyDescent="0.4">
      <c r="A28" s="231"/>
      <c r="B28" s="230"/>
      <c r="C28" s="230"/>
      <c r="D28" s="230"/>
      <c r="E28" s="230"/>
      <c r="F28" s="230"/>
      <c r="G28" s="230"/>
      <c r="H28" s="230"/>
      <c r="I28" s="230"/>
      <c r="J28" s="230"/>
      <c r="K28" s="230"/>
      <c r="L28" s="230"/>
      <c r="M28" s="743" t="s">
        <v>525</v>
      </c>
      <c r="N28" s="743"/>
      <c r="O28" s="743"/>
      <c r="P28" s="743"/>
      <c r="Q28" s="743"/>
      <c r="R28" s="743"/>
      <c r="S28" s="743"/>
      <c r="T28" s="744"/>
      <c r="U28" s="744"/>
      <c r="V28" s="744"/>
      <c r="W28" s="744"/>
      <c r="X28" s="744"/>
      <c r="Y28" s="744"/>
      <c r="Z28" s="744"/>
      <c r="AA28" s="744"/>
      <c r="AB28" s="744"/>
      <c r="AC28" s="744"/>
      <c r="AD28" s="744"/>
      <c r="AE28" s="744"/>
      <c r="AF28" s="744"/>
      <c r="AG28" s="230"/>
      <c r="AH28" s="230"/>
      <c r="AI28" s="230"/>
    </row>
    <row r="29" spans="1:35" ht="21" customHeight="1" x14ac:dyDescent="0.4">
      <c r="A29" s="231"/>
      <c r="B29" s="230"/>
      <c r="C29" s="230"/>
      <c r="D29" s="230"/>
      <c r="E29" s="230"/>
      <c r="F29" s="230"/>
      <c r="G29" s="230"/>
      <c r="H29" s="230"/>
      <c r="I29" s="230"/>
      <c r="J29" s="230"/>
      <c r="K29" s="230"/>
      <c r="L29" s="230"/>
      <c r="M29" s="745" t="s">
        <v>524</v>
      </c>
      <c r="N29" s="745"/>
      <c r="O29" s="745"/>
      <c r="P29" s="745"/>
      <c r="Q29" s="745"/>
      <c r="R29" s="745"/>
      <c r="S29" s="745"/>
      <c r="T29" s="746"/>
      <c r="U29" s="746"/>
      <c r="V29" s="746"/>
      <c r="W29" s="746"/>
      <c r="X29" s="746"/>
      <c r="Y29" s="746"/>
      <c r="Z29" s="746"/>
      <c r="AA29" s="746"/>
      <c r="AB29" s="746"/>
      <c r="AC29" s="746"/>
      <c r="AD29" s="746"/>
      <c r="AE29" s="746"/>
      <c r="AF29" s="746"/>
      <c r="AG29" s="230"/>
      <c r="AH29" s="230"/>
      <c r="AI29" s="230"/>
    </row>
    <row r="30" spans="1:35" ht="11.45" customHeight="1" x14ac:dyDescent="0.4">
      <c r="A30" s="229"/>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row>
    <row r="31" spans="1:35" ht="11.45" customHeight="1" x14ac:dyDescent="0.4">
      <c r="A31" s="229"/>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row>
    <row r="32" spans="1:35" ht="11.45" customHeight="1" x14ac:dyDescent="0.4">
      <c r="A32" s="229"/>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row>
    <row r="33" spans="1:35" ht="11.45" customHeight="1" x14ac:dyDescent="0.4">
      <c r="A33" s="229"/>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row>
    <row r="34" spans="1:35" ht="11.45" customHeight="1" x14ac:dyDescent="0.4">
      <c r="A34" s="229"/>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row>
    <row r="35" spans="1:35" ht="11.45" customHeight="1" x14ac:dyDescent="0.4">
      <c r="A35" s="229"/>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row>
    <row r="36" spans="1:35" ht="11.45" customHeight="1" x14ac:dyDescent="0.4">
      <c r="A36" s="229"/>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row>
    <row r="37" spans="1:35" ht="11.45" customHeight="1" x14ac:dyDescent="0.4">
      <c r="A37" s="229"/>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row>
    <row r="38" spans="1:35" ht="14.45" customHeight="1" x14ac:dyDescent="0.4">
      <c r="A38" s="738" t="s">
        <v>523</v>
      </c>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row>
    <row r="39" spans="1:35" ht="14.45" customHeight="1" x14ac:dyDescent="0.4">
      <c r="A39" s="738" t="s">
        <v>522</v>
      </c>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row>
    <row r="40" spans="1:35" x14ac:dyDescent="0.4">
      <c r="A40" s="229"/>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row>
  </sheetData>
  <mergeCells count="12">
    <mergeCell ref="A39:AI39"/>
    <mergeCell ref="A1:AI1"/>
    <mergeCell ref="A3:AI3"/>
    <mergeCell ref="A4:AI4"/>
    <mergeCell ref="A12:AI12"/>
    <mergeCell ref="M27:V27"/>
    <mergeCell ref="B6:AG6"/>
    <mergeCell ref="M28:S28"/>
    <mergeCell ref="T28:AF28"/>
    <mergeCell ref="M29:S29"/>
    <mergeCell ref="T29:AF29"/>
    <mergeCell ref="A38:AI38"/>
  </mergeCells>
  <phoneticPr fontId="1"/>
  <conditionalFormatting sqref="M27:V27">
    <cfRule type="containsBlanks" dxfId="3" priority="2">
      <formula>LEN(TRIM(M27))=0</formula>
    </cfRule>
  </conditionalFormatting>
  <conditionalFormatting sqref="M27:V27">
    <cfRule type="containsBlanks" dxfId="2" priority="1">
      <formula>LEN(TRIM(M27))=0</formula>
    </cfRule>
  </conditionalFormatting>
  <pageMargins left="0.75" right="0.75" top="1" bottom="1" header="0.5" footer="0.5"/>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A1:M60"/>
  <sheetViews>
    <sheetView view="pageBreakPreview" zoomScaleNormal="100" zoomScaleSheetLayoutView="100" workbookViewId="0">
      <selection activeCell="AG19" sqref="AG19:AJ19"/>
    </sheetView>
  </sheetViews>
  <sheetFormatPr defaultColWidth="8.125" defaultRowHeight="12" outlineLevelRow="1" x14ac:dyDescent="0.4"/>
  <cols>
    <col min="1" max="1" width="3" style="111" customWidth="1"/>
    <col min="2" max="2" width="5.75" style="111" customWidth="1"/>
    <col min="3" max="3" width="19.625" style="111" customWidth="1"/>
    <col min="4" max="4" width="17.875" style="111" customWidth="1"/>
    <col min="5" max="5" width="17.25" style="111" customWidth="1"/>
    <col min="6" max="6" width="42.125" style="111" customWidth="1"/>
    <col min="7" max="7" width="4.25" style="111" customWidth="1"/>
    <col min="8" max="16384" width="8.125" style="111"/>
  </cols>
  <sheetData>
    <row r="1" spans="1:13" x14ac:dyDescent="0.4">
      <c r="A1" s="111" t="s">
        <v>648</v>
      </c>
    </row>
    <row r="2" spans="1:13" ht="36.75" customHeight="1" x14ac:dyDescent="0.4">
      <c r="A2" s="748" t="s">
        <v>647</v>
      </c>
      <c r="B2" s="748"/>
      <c r="C2" s="748"/>
      <c r="D2" s="748"/>
      <c r="E2" s="748"/>
      <c r="F2" s="748"/>
      <c r="G2" s="116"/>
      <c r="H2" s="116"/>
      <c r="I2" s="116"/>
      <c r="J2" s="116"/>
      <c r="K2" s="116"/>
      <c r="L2" s="116"/>
      <c r="M2" s="116"/>
    </row>
    <row r="3" spans="1:13" ht="15.75" customHeight="1" x14ac:dyDescent="0.4">
      <c r="B3" s="115" t="s">
        <v>642</v>
      </c>
      <c r="C3" s="114" t="s">
        <v>641</v>
      </c>
      <c r="D3" s="114" t="s">
        <v>640</v>
      </c>
      <c r="E3" s="114" t="s">
        <v>639</v>
      </c>
      <c r="F3" s="114" t="s">
        <v>638</v>
      </c>
    </row>
    <row r="4" spans="1:13" ht="15.75" customHeight="1" x14ac:dyDescent="0.4">
      <c r="B4" s="113">
        <v>1</v>
      </c>
      <c r="C4" s="112">
        <f>'別紙B-2'!U8</f>
        <v>0</v>
      </c>
      <c r="D4" s="112" t="s">
        <v>646</v>
      </c>
      <c r="E4" s="112" t="s">
        <v>645</v>
      </c>
      <c r="F4" s="112" t="s">
        <v>644</v>
      </c>
    </row>
    <row r="5" spans="1:13" ht="15.75" customHeight="1" x14ac:dyDescent="0.4">
      <c r="B5" s="113">
        <v>2</v>
      </c>
      <c r="C5" s="112">
        <f>C4</f>
        <v>0</v>
      </c>
      <c r="D5" s="112"/>
      <c r="E5" s="112"/>
      <c r="F5" s="112"/>
    </row>
    <row r="6" spans="1:13" ht="15.75" customHeight="1" x14ac:dyDescent="0.4">
      <c r="B6" s="113">
        <v>3</v>
      </c>
      <c r="C6" s="112">
        <f>C5</f>
        <v>0</v>
      </c>
      <c r="D6" s="112"/>
      <c r="E6" s="112"/>
      <c r="F6" s="112"/>
    </row>
    <row r="8" spans="1:13" ht="409.6" customHeight="1" x14ac:dyDescent="0.4">
      <c r="B8" s="747" t="s">
        <v>643</v>
      </c>
      <c r="C8" s="747"/>
      <c r="D8" s="747"/>
      <c r="E8" s="747"/>
      <c r="F8" s="747"/>
    </row>
    <row r="10" spans="1:13" ht="15.75" customHeight="1" x14ac:dyDescent="0.4">
      <c r="B10" s="115" t="s">
        <v>642</v>
      </c>
      <c r="C10" s="114" t="s">
        <v>641</v>
      </c>
      <c r="D10" s="114" t="s">
        <v>640</v>
      </c>
      <c r="E10" s="114" t="s">
        <v>639</v>
      </c>
      <c r="F10" s="114" t="s">
        <v>638</v>
      </c>
    </row>
    <row r="11" spans="1:13" ht="15.75" customHeight="1" x14ac:dyDescent="0.4">
      <c r="B11" s="113">
        <v>1</v>
      </c>
      <c r="C11" s="112">
        <f>VLOOKUP($B$11,$B$3:$F$6,2,FALSE)</f>
        <v>0</v>
      </c>
      <c r="D11" s="112" t="str">
        <f>VLOOKUP($B$11,$B$3:$F$6,3,FALSE)</f>
        <v>○○</v>
      </c>
      <c r="E11" s="112" t="str">
        <f>VLOOKUP($B$11,$B$3:$F$6,4,FALSE)</f>
        <v>○○㎡</v>
      </c>
      <c r="F11" s="112" t="str">
        <f>VLOOKUP($B$11,$B$3:$F$6,5,FALSE)</f>
        <v>○○市○○町大字○○○○番地</v>
      </c>
    </row>
    <row r="12" spans="1:13" ht="10.5" customHeight="1" x14ac:dyDescent="0.4"/>
    <row r="13" spans="1:13" ht="376.9" customHeight="1" x14ac:dyDescent="0.4">
      <c r="B13" s="747" t="s">
        <v>637</v>
      </c>
      <c r="C13" s="747"/>
      <c r="D13" s="747"/>
      <c r="E13" s="747"/>
      <c r="F13" s="747"/>
    </row>
    <row r="15" spans="1:13" ht="15.75" customHeight="1" x14ac:dyDescent="0.4">
      <c r="B15" s="115" t="s">
        <v>642</v>
      </c>
      <c r="C15" s="114" t="s">
        <v>641</v>
      </c>
      <c r="D15" s="114" t="s">
        <v>640</v>
      </c>
      <c r="E15" s="114" t="s">
        <v>639</v>
      </c>
      <c r="F15" s="114" t="s">
        <v>638</v>
      </c>
    </row>
    <row r="16" spans="1:13" ht="15.75" customHeight="1" x14ac:dyDescent="0.4">
      <c r="B16" s="113">
        <v>2</v>
      </c>
      <c r="C16" s="112">
        <f>VLOOKUP($B$16,$B$3:$F$6,2,FALSE)</f>
        <v>0</v>
      </c>
      <c r="D16" s="112">
        <f>VLOOKUP($B$16,$B$3:$F$6,3,FALSE)</f>
        <v>0</v>
      </c>
      <c r="E16" s="112">
        <f>VLOOKUP($B$16,$B$3:$F$6,4,FALSE)</f>
        <v>0</v>
      </c>
      <c r="F16" s="112">
        <f>VLOOKUP($B$16,$B$3:$F$6,5,FALSE)</f>
        <v>0</v>
      </c>
    </row>
    <row r="17" spans="2:6" ht="18" customHeight="1" x14ac:dyDescent="0.4"/>
    <row r="18" spans="2:6" ht="385.15" customHeight="1" x14ac:dyDescent="0.4">
      <c r="B18" s="747" t="s">
        <v>637</v>
      </c>
      <c r="C18" s="747"/>
      <c r="D18" s="747"/>
      <c r="E18" s="747"/>
      <c r="F18" s="747"/>
    </row>
    <row r="20" spans="2:6" ht="15.75" customHeight="1" x14ac:dyDescent="0.4">
      <c r="B20" s="115" t="s">
        <v>642</v>
      </c>
      <c r="C20" s="114" t="s">
        <v>641</v>
      </c>
      <c r="D20" s="114" t="s">
        <v>640</v>
      </c>
      <c r="E20" s="114" t="s">
        <v>639</v>
      </c>
      <c r="F20" s="114" t="s">
        <v>638</v>
      </c>
    </row>
    <row r="21" spans="2:6" ht="15.75" customHeight="1" x14ac:dyDescent="0.4">
      <c r="B21" s="113">
        <v>3</v>
      </c>
      <c r="C21" s="112">
        <f>VLOOKUP($B$21,$B$3:$F$6,2,FALSE)</f>
        <v>0</v>
      </c>
      <c r="D21" s="112">
        <f>VLOOKUP($B$21,$B$3:$F$6,3,FALSE)</f>
        <v>0</v>
      </c>
      <c r="E21" s="112">
        <f>VLOOKUP($B$21,$B$3:$F$6,4,FALSE)</f>
        <v>0</v>
      </c>
      <c r="F21" s="112">
        <f>VLOOKUP($B$21,$B$3:$F$6,5,FALSE)</f>
        <v>0</v>
      </c>
    </row>
    <row r="22" spans="2:6" ht="18" customHeight="1" x14ac:dyDescent="0.4"/>
    <row r="23" spans="2:6" ht="385.5" customHeight="1" x14ac:dyDescent="0.4">
      <c r="B23" s="747" t="s">
        <v>637</v>
      </c>
      <c r="C23" s="747"/>
      <c r="D23" s="747"/>
      <c r="E23" s="747"/>
      <c r="F23" s="747"/>
    </row>
    <row r="25" spans="2:6" ht="15.75" hidden="1" customHeight="1" outlineLevel="1" x14ac:dyDescent="0.4">
      <c r="B25" s="115" t="s">
        <v>642</v>
      </c>
      <c r="C25" s="114" t="s">
        <v>641</v>
      </c>
      <c r="D25" s="114" t="s">
        <v>640</v>
      </c>
      <c r="E25" s="114" t="s">
        <v>639</v>
      </c>
      <c r="F25" s="114" t="s">
        <v>638</v>
      </c>
    </row>
    <row r="26" spans="2:6" ht="15.75" hidden="1" customHeight="1" outlineLevel="1" x14ac:dyDescent="0.4">
      <c r="B26" s="113">
        <v>4</v>
      </c>
      <c r="C26" s="112" t="e">
        <f>VLOOKUP($B$26,$B$3:$F$6,2,FALSE)</f>
        <v>#N/A</v>
      </c>
      <c r="D26" s="112" t="e">
        <f>VLOOKUP(B26,$B$3:$F$6,3,FALSE)</f>
        <v>#N/A</v>
      </c>
      <c r="E26" s="112" t="e">
        <f>VLOOKUP($B$26,$B$3:$F$6,4,FALSE)</f>
        <v>#N/A</v>
      </c>
      <c r="F26" s="112" t="e">
        <f>VLOOKUP($B$26,$B$3:$F$6,5,FALSE)</f>
        <v>#N/A</v>
      </c>
    </row>
    <row r="27" spans="2:6" ht="18" hidden="1" customHeight="1" outlineLevel="1" x14ac:dyDescent="0.4"/>
    <row r="28" spans="2:6" ht="385.5" hidden="1" customHeight="1" outlineLevel="1" x14ac:dyDescent="0.4">
      <c r="B28" s="747" t="s">
        <v>637</v>
      </c>
      <c r="C28" s="747"/>
      <c r="D28" s="747"/>
      <c r="E28" s="747"/>
      <c r="F28" s="747"/>
    </row>
    <row r="29" spans="2:6" hidden="1" outlineLevel="1" x14ac:dyDescent="0.4"/>
    <row r="30" spans="2:6" ht="15.75" hidden="1" customHeight="1" outlineLevel="1" x14ac:dyDescent="0.4">
      <c r="B30" s="115" t="s">
        <v>642</v>
      </c>
      <c r="C30" s="114" t="s">
        <v>641</v>
      </c>
      <c r="D30" s="114" t="s">
        <v>640</v>
      </c>
      <c r="E30" s="114" t="s">
        <v>639</v>
      </c>
      <c r="F30" s="114" t="s">
        <v>638</v>
      </c>
    </row>
    <row r="31" spans="2:6" ht="15.75" hidden="1" customHeight="1" outlineLevel="1" x14ac:dyDescent="0.4">
      <c r="B31" s="113">
        <v>5</v>
      </c>
      <c r="C31" s="112" t="e">
        <f>VLOOKUP($B$31,$B$3:$F$6,2,FALSE)</f>
        <v>#N/A</v>
      </c>
      <c r="D31" s="112" t="e">
        <f>VLOOKUP($B$31,$B$3:$F$6,3,FALSE)</f>
        <v>#N/A</v>
      </c>
      <c r="E31" s="112" t="e">
        <f>VLOOKUP($B$31,$B$3:$F$6,4,FALSE)</f>
        <v>#N/A</v>
      </c>
      <c r="F31" s="112" t="e">
        <f>VLOOKUP($B$31,$B$3:$F$6,5,FALSE)</f>
        <v>#N/A</v>
      </c>
    </row>
    <row r="32" spans="2:6" ht="18" hidden="1" customHeight="1" outlineLevel="1" x14ac:dyDescent="0.4"/>
    <row r="33" spans="2:6" ht="385.5" hidden="1" customHeight="1" outlineLevel="1" x14ac:dyDescent="0.4">
      <c r="B33" s="747" t="s">
        <v>637</v>
      </c>
      <c r="C33" s="747"/>
      <c r="D33" s="747"/>
      <c r="E33" s="747"/>
      <c r="F33" s="747"/>
    </row>
    <row r="34" spans="2:6" hidden="1" outlineLevel="1" x14ac:dyDescent="0.4"/>
    <row r="35" spans="2:6" ht="15.75" hidden="1" customHeight="1" outlineLevel="1" x14ac:dyDescent="0.4">
      <c r="B35" s="115" t="s">
        <v>642</v>
      </c>
      <c r="C35" s="114" t="s">
        <v>641</v>
      </c>
      <c r="D35" s="114" t="s">
        <v>640</v>
      </c>
      <c r="E35" s="114" t="s">
        <v>639</v>
      </c>
      <c r="F35" s="114" t="s">
        <v>638</v>
      </c>
    </row>
    <row r="36" spans="2:6" ht="15.75" hidden="1" customHeight="1" outlineLevel="1" x14ac:dyDescent="0.4">
      <c r="B36" s="113">
        <v>6</v>
      </c>
      <c r="C36" s="112" t="e">
        <f>VLOOKUP($B$36,$B$3:$F$6,2,FALSE)</f>
        <v>#N/A</v>
      </c>
      <c r="D36" s="112" t="e">
        <f>VLOOKUP($B$36,$B$3:$F$6,3,FALSE)</f>
        <v>#N/A</v>
      </c>
      <c r="E36" s="112" t="e">
        <f>VLOOKUP($B$36,$B$3:$F$6,4,FALSE)</f>
        <v>#N/A</v>
      </c>
      <c r="F36" s="112" t="e">
        <f>VLOOKUP($B$36,$B$3:$F$6,5,FALSE)</f>
        <v>#N/A</v>
      </c>
    </row>
    <row r="37" spans="2:6" ht="18" hidden="1" customHeight="1" outlineLevel="1" x14ac:dyDescent="0.4"/>
    <row r="38" spans="2:6" ht="385.5" hidden="1" customHeight="1" outlineLevel="1" x14ac:dyDescent="0.4">
      <c r="B38" s="747" t="s">
        <v>637</v>
      </c>
      <c r="C38" s="747"/>
      <c r="D38" s="747"/>
      <c r="E38" s="747"/>
      <c r="F38" s="747"/>
    </row>
    <row r="39" spans="2:6" hidden="1" outlineLevel="1" x14ac:dyDescent="0.4"/>
    <row r="40" spans="2:6" ht="15.75" hidden="1" customHeight="1" outlineLevel="1" x14ac:dyDescent="0.4">
      <c r="B40" s="115" t="s">
        <v>642</v>
      </c>
      <c r="C40" s="114" t="s">
        <v>641</v>
      </c>
      <c r="D40" s="114" t="s">
        <v>640</v>
      </c>
      <c r="E40" s="114" t="s">
        <v>639</v>
      </c>
      <c r="F40" s="114" t="s">
        <v>638</v>
      </c>
    </row>
    <row r="41" spans="2:6" ht="15.75" hidden="1" customHeight="1" outlineLevel="1" x14ac:dyDescent="0.4">
      <c r="B41" s="113">
        <v>7</v>
      </c>
      <c r="C41" s="112" t="e">
        <f>VLOOKUP($B$41,$B$3:$F$6,2,FALSE)</f>
        <v>#N/A</v>
      </c>
      <c r="D41" s="112" t="e">
        <f>VLOOKUP($B$41,$B$3:$F$6,3,FALSE)</f>
        <v>#N/A</v>
      </c>
      <c r="E41" s="112" t="e">
        <f>VLOOKUP($B$41,$B$3:$F$6,4,FALSE)</f>
        <v>#N/A</v>
      </c>
      <c r="F41" s="112" t="e">
        <f>VLOOKUP($B$41,$B$3:$F$6,5,FALSE)</f>
        <v>#N/A</v>
      </c>
    </row>
    <row r="42" spans="2:6" ht="18" hidden="1" customHeight="1" outlineLevel="1" x14ac:dyDescent="0.4"/>
    <row r="43" spans="2:6" ht="385.5" hidden="1" customHeight="1" outlineLevel="1" x14ac:dyDescent="0.4">
      <c r="B43" s="747" t="s">
        <v>637</v>
      </c>
      <c r="C43" s="747"/>
      <c r="D43" s="747"/>
      <c r="E43" s="747"/>
      <c r="F43" s="747"/>
    </row>
    <row r="44" spans="2:6" hidden="1" outlineLevel="1" x14ac:dyDescent="0.4"/>
    <row r="45" spans="2:6" ht="15.75" hidden="1" customHeight="1" outlineLevel="1" x14ac:dyDescent="0.4">
      <c r="B45" s="115" t="s">
        <v>642</v>
      </c>
      <c r="C45" s="114" t="s">
        <v>641</v>
      </c>
      <c r="D45" s="114" t="s">
        <v>640</v>
      </c>
      <c r="E45" s="114" t="s">
        <v>639</v>
      </c>
      <c r="F45" s="114" t="s">
        <v>638</v>
      </c>
    </row>
    <row r="46" spans="2:6" ht="15.75" hidden="1" customHeight="1" outlineLevel="1" x14ac:dyDescent="0.4">
      <c r="B46" s="113">
        <v>8</v>
      </c>
      <c r="C46" s="112" t="e">
        <f>VLOOKUP($B$46,$B$3:$F$6,2,FALSE)</f>
        <v>#N/A</v>
      </c>
      <c r="D46" s="112" t="e">
        <f>VLOOKUP($B$46,$B$3:$F$6,3,FALSE)</f>
        <v>#N/A</v>
      </c>
      <c r="E46" s="112" t="e">
        <f>VLOOKUP($B$46,$B$3:$F$6,4,FALSE)</f>
        <v>#N/A</v>
      </c>
      <c r="F46" s="112" t="e">
        <f>VLOOKUP($B$46,$B$3:$F$6,5,FALSE)</f>
        <v>#N/A</v>
      </c>
    </row>
    <row r="47" spans="2:6" ht="18" hidden="1" customHeight="1" outlineLevel="1" x14ac:dyDescent="0.4"/>
    <row r="48" spans="2:6" ht="385.5" hidden="1" customHeight="1" outlineLevel="1" x14ac:dyDescent="0.4">
      <c r="B48" s="747" t="s">
        <v>637</v>
      </c>
      <c r="C48" s="747"/>
      <c r="D48" s="747"/>
      <c r="E48" s="747"/>
      <c r="F48" s="747"/>
    </row>
    <row r="49" spans="2:6" hidden="1" outlineLevel="1" x14ac:dyDescent="0.4"/>
    <row r="50" spans="2:6" ht="15.75" hidden="1" customHeight="1" outlineLevel="1" x14ac:dyDescent="0.4">
      <c r="B50" s="115" t="s">
        <v>642</v>
      </c>
      <c r="C50" s="114" t="s">
        <v>641</v>
      </c>
      <c r="D50" s="114" t="s">
        <v>640</v>
      </c>
      <c r="E50" s="114" t="s">
        <v>639</v>
      </c>
      <c r="F50" s="114" t="s">
        <v>638</v>
      </c>
    </row>
    <row r="51" spans="2:6" ht="15.75" hidden="1" customHeight="1" outlineLevel="1" x14ac:dyDescent="0.4">
      <c r="B51" s="113">
        <v>9</v>
      </c>
      <c r="C51" s="112" t="e">
        <f>VLOOKUP($B$51,$B$3:$F$6,2,FALSE)</f>
        <v>#N/A</v>
      </c>
      <c r="D51" s="112" t="e">
        <f>VLOOKUP($B$51,$B$3:$F$6,3,FALSE)</f>
        <v>#N/A</v>
      </c>
      <c r="E51" s="112" t="e">
        <f>VLOOKUP($B$51,$B$3:$F$6,4,FALSE)</f>
        <v>#N/A</v>
      </c>
      <c r="F51" s="112" t="e">
        <f>VLOOKUP($B$51,$B$3:$F$6,5,FALSE)</f>
        <v>#N/A</v>
      </c>
    </row>
    <row r="52" spans="2:6" ht="18" hidden="1" customHeight="1" outlineLevel="1" x14ac:dyDescent="0.4"/>
    <row r="53" spans="2:6" ht="385.5" hidden="1" customHeight="1" outlineLevel="1" x14ac:dyDescent="0.4">
      <c r="B53" s="747" t="s">
        <v>637</v>
      </c>
      <c r="C53" s="747"/>
      <c r="D53" s="747"/>
      <c r="E53" s="747"/>
      <c r="F53" s="747"/>
    </row>
    <row r="54" spans="2:6" hidden="1" outlineLevel="1" x14ac:dyDescent="0.4"/>
    <row r="55" spans="2:6" ht="15.75" hidden="1" customHeight="1" outlineLevel="1" x14ac:dyDescent="0.4">
      <c r="B55" s="115" t="s">
        <v>642</v>
      </c>
      <c r="C55" s="114" t="s">
        <v>641</v>
      </c>
      <c r="D55" s="114" t="s">
        <v>640</v>
      </c>
      <c r="E55" s="114" t="s">
        <v>639</v>
      </c>
      <c r="F55" s="114" t="s">
        <v>638</v>
      </c>
    </row>
    <row r="56" spans="2:6" ht="15.75" hidden="1" customHeight="1" outlineLevel="1" x14ac:dyDescent="0.4">
      <c r="B56" s="113">
        <v>10</v>
      </c>
      <c r="C56" s="112" t="e">
        <f>VLOOKUP($B$56,$B$3:$F$6,2,FALSE)</f>
        <v>#N/A</v>
      </c>
      <c r="D56" s="112" t="e">
        <f>VLOOKUP($B$56,$B$3:$F$6,3,FALSE)</f>
        <v>#N/A</v>
      </c>
      <c r="E56" s="112" t="e">
        <f>VLOOKUP($B$56,$B$3:$F$6,4,FALSE)</f>
        <v>#N/A</v>
      </c>
      <c r="F56" s="112" t="e">
        <f>VLOOKUP($B$56,$B$3:$F$6,5,FALSE)</f>
        <v>#N/A</v>
      </c>
    </row>
    <row r="57" spans="2:6" ht="18" hidden="1" customHeight="1" outlineLevel="1" x14ac:dyDescent="0.4"/>
    <row r="58" spans="2:6" ht="385.5" hidden="1" customHeight="1" outlineLevel="1" x14ac:dyDescent="0.4">
      <c r="B58" s="747" t="s">
        <v>637</v>
      </c>
      <c r="C58" s="747"/>
      <c r="D58" s="747"/>
      <c r="E58" s="747"/>
      <c r="F58" s="747"/>
    </row>
    <row r="59" spans="2:6" hidden="1" outlineLevel="1" x14ac:dyDescent="0.4"/>
    <row r="60" spans="2:6" collapsed="1" x14ac:dyDescent="0.4"/>
  </sheetData>
  <mergeCells count="12">
    <mergeCell ref="B58:F58"/>
    <mergeCell ref="B53:F53"/>
    <mergeCell ref="B48:F48"/>
    <mergeCell ref="B43:F43"/>
    <mergeCell ref="B38:F38"/>
    <mergeCell ref="B33:F33"/>
    <mergeCell ref="B28:F28"/>
    <mergeCell ref="A2:F2"/>
    <mergeCell ref="B8:F8"/>
    <mergeCell ref="B13:F13"/>
    <mergeCell ref="B18:F18"/>
    <mergeCell ref="B23:F23"/>
  </mergeCells>
  <phoneticPr fontId="1"/>
  <conditionalFormatting sqref="D4:F6">
    <cfRule type="containsBlanks" dxfId="1" priority="1">
      <formula>LEN(TRIM(D4))=0</formula>
    </cfRule>
  </conditionalFormatting>
  <dataValidations count="4">
    <dataValidation allowBlank="1" showErrorMessage="1" sqref="B4:F6"/>
    <dataValidation allowBlank="1" showInputMessage="1" showErrorMessage="1" prompt="表の番号を入力すると右側は自動で入力されます。" sqref="B16:B17 B21:B22 B56:B57 B51:B52 B46:B47 B41:B42 B36:B37 B31:B32 B26:B27"/>
    <dataValidation allowBlank="1" showInputMessage="1" showErrorMessage="1" prompt="表の番号を入力すると右側は自動で入力されます。_x000a_" sqref="B11:B12"/>
    <dataValidation allowBlank="1" showInputMessage="1" showErrorMessage="1" prompt="これだけで施設等の場所へたどり着ける程度の地図" sqref="B8:F8"/>
  </dataValidations>
  <pageMargins left="0.7" right="0.7" top="0.75" bottom="0.75" header="0.3" footer="0.3"/>
  <pageSetup paperSize="9" scale="71" fitToHeight="0" orientation="portrait" r:id="rId1"/>
  <rowBreaks count="5" manualBreakCount="5">
    <brk id="14" max="6" man="1"/>
    <brk id="24" max="6" man="1"/>
    <brk id="34" max="6" man="1"/>
    <brk id="43" max="6" man="1"/>
    <brk id="5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D42"/>
  <sheetViews>
    <sheetView showGridLines="0" workbookViewId="0">
      <selection activeCell="AG19" sqref="AG19:AJ19"/>
    </sheetView>
  </sheetViews>
  <sheetFormatPr defaultRowHeight="18.75" x14ac:dyDescent="0.4"/>
  <cols>
    <col min="1" max="1" width="12.25" customWidth="1"/>
    <col min="2" max="2" width="18.75" customWidth="1"/>
    <col min="3" max="3" width="13" customWidth="1"/>
    <col min="4" max="4" width="34.25" customWidth="1"/>
  </cols>
  <sheetData>
    <row r="1" spans="1:4" x14ac:dyDescent="0.4">
      <c r="A1" s="486" t="s">
        <v>673</v>
      </c>
      <c r="B1" s="487"/>
      <c r="C1" s="487"/>
      <c r="D1" s="487"/>
    </row>
    <row r="2" spans="1:4" x14ac:dyDescent="0.4">
      <c r="A2" s="101"/>
    </row>
    <row r="3" spans="1:4" x14ac:dyDescent="0.4">
      <c r="A3" s="491" t="s">
        <v>805</v>
      </c>
      <c r="B3" s="487"/>
      <c r="C3" s="487"/>
      <c r="D3" s="487"/>
    </row>
    <row r="4" spans="1:4" x14ac:dyDescent="0.4">
      <c r="A4" s="90"/>
    </row>
    <row r="5" spans="1:4" x14ac:dyDescent="0.4">
      <c r="A5" s="486" t="s">
        <v>672</v>
      </c>
      <c r="B5" s="487"/>
      <c r="C5" s="487"/>
      <c r="D5" s="487"/>
    </row>
    <row r="6" spans="1:4" ht="54" customHeight="1" x14ac:dyDescent="0.4">
      <c r="A6" s="486" t="s">
        <v>806</v>
      </c>
      <c r="B6" s="487"/>
      <c r="C6" s="487"/>
      <c r="D6" s="487"/>
    </row>
    <row r="7" spans="1:4" x14ac:dyDescent="0.4">
      <c r="A7" s="90"/>
    </row>
    <row r="8" spans="1:4" x14ac:dyDescent="0.4">
      <c r="A8" s="486" t="s">
        <v>671</v>
      </c>
      <c r="B8" s="487"/>
      <c r="C8" s="487"/>
      <c r="D8" s="487"/>
    </row>
    <row r="9" spans="1:4" x14ac:dyDescent="0.4">
      <c r="A9" s="486" t="s">
        <v>670</v>
      </c>
      <c r="B9" s="487"/>
      <c r="C9" s="487"/>
      <c r="D9" s="487"/>
    </row>
    <row r="10" spans="1:4" ht="18" customHeight="1" x14ac:dyDescent="0.4">
      <c r="A10" s="749" t="s">
        <v>669</v>
      </c>
      <c r="B10" s="122" t="s">
        <v>668</v>
      </c>
      <c r="C10" s="122" t="s">
        <v>667</v>
      </c>
      <c r="D10" s="121" t="s">
        <v>666</v>
      </c>
    </row>
    <row r="11" spans="1:4" ht="18" customHeight="1" x14ac:dyDescent="0.4">
      <c r="A11" s="750"/>
      <c r="B11" s="120" t="s">
        <v>665</v>
      </c>
      <c r="C11" s="119" t="s">
        <v>664</v>
      </c>
      <c r="D11" s="118" t="s">
        <v>663</v>
      </c>
    </row>
    <row r="12" spans="1:4" ht="22.35" customHeight="1" x14ac:dyDescent="0.4">
      <c r="A12" s="117">
        <f>参考様式1!C4</f>
        <v>0</v>
      </c>
      <c r="B12" s="117" t="str">
        <f>参考様式1!D4</f>
        <v>○○</v>
      </c>
      <c r="C12" s="117" t="str">
        <f>参考様式1!E4</f>
        <v>○○㎡</v>
      </c>
      <c r="D12" s="117" t="str">
        <f>参考様式1!F4</f>
        <v>○○市○○町大字○○○○番地</v>
      </c>
    </row>
    <row r="13" spans="1:4" ht="22.35" customHeight="1" x14ac:dyDescent="0.4">
      <c r="A13" s="117">
        <f>参考様式1!C5</f>
        <v>0</v>
      </c>
      <c r="B13" s="117">
        <f>参考様式1!D5</f>
        <v>0</v>
      </c>
      <c r="C13" s="117">
        <f>参考様式1!E5</f>
        <v>0</v>
      </c>
      <c r="D13" s="117">
        <f>参考様式1!F5</f>
        <v>0</v>
      </c>
    </row>
    <row r="14" spans="1:4" ht="23.45" customHeight="1" x14ac:dyDescent="0.4">
      <c r="A14" s="117">
        <f>参考様式1!C6</f>
        <v>0</v>
      </c>
      <c r="B14" s="117">
        <f>参考様式1!D6</f>
        <v>0</v>
      </c>
      <c r="C14" s="117">
        <f>参考様式1!E6</f>
        <v>0</v>
      </c>
      <c r="D14" s="117">
        <f>参考様式1!F6</f>
        <v>0</v>
      </c>
    </row>
    <row r="15" spans="1:4" ht="22.35" hidden="1" customHeight="1" x14ac:dyDescent="0.4">
      <c r="A15" s="117" t="e">
        <f>参考様式1!#REF!</f>
        <v>#REF!</v>
      </c>
      <c r="B15" s="117" t="e">
        <f>参考様式1!#REF!</f>
        <v>#REF!</v>
      </c>
      <c r="C15" s="117" t="e">
        <f>参考様式1!#REF!</f>
        <v>#REF!</v>
      </c>
      <c r="D15" s="117" t="e">
        <f>参考様式1!#REF!</f>
        <v>#REF!</v>
      </c>
    </row>
    <row r="16" spans="1:4" ht="22.35" hidden="1" customHeight="1" x14ac:dyDescent="0.4">
      <c r="A16" s="117" t="e">
        <f>参考様式1!#REF!</f>
        <v>#REF!</v>
      </c>
      <c r="B16" s="117" t="e">
        <f>参考様式1!#REF!</f>
        <v>#REF!</v>
      </c>
      <c r="C16" s="117" t="e">
        <f>参考様式1!#REF!</f>
        <v>#REF!</v>
      </c>
      <c r="D16" s="117" t="e">
        <f>参考様式1!#REF!</f>
        <v>#REF!</v>
      </c>
    </row>
    <row r="17" spans="1:4" ht="22.35" hidden="1" customHeight="1" x14ac:dyDescent="0.4">
      <c r="A17" s="117" t="e">
        <f>参考様式1!#REF!</f>
        <v>#REF!</v>
      </c>
      <c r="B17" s="117" t="e">
        <f>参考様式1!#REF!</f>
        <v>#REF!</v>
      </c>
      <c r="C17" s="117" t="e">
        <f>参考様式1!#REF!</f>
        <v>#REF!</v>
      </c>
      <c r="D17" s="117" t="e">
        <f>参考様式1!#REF!</f>
        <v>#REF!</v>
      </c>
    </row>
    <row r="18" spans="1:4" ht="23.45" hidden="1" customHeight="1" x14ac:dyDescent="0.4">
      <c r="A18" s="117" t="e">
        <f>参考様式1!#REF!</f>
        <v>#REF!</v>
      </c>
      <c r="B18" s="117" t="e">
        <f>参考様式1!#REF!</f>
        <v>#REF!</v>
      </c>
      <c r="C18" s="117" t="e">
        <f>参考様式1!#REF!</f>
        <v>#REF!</v>
      </c>
      <c r="D18" s="117" t="e">
        <f>参考様式1!#REF!</f>
        <v>#REF!</v>
      </c>
    </row>
    <row r="19" spans="1:4" ht="22.35" hidden="1" customHeight="1" x14ac:dyDescent="0.4">
      <c r="A19" s="117" t="e">
        <f>参考様式1!#REF!</f>
        <v>#REF!</v>
      </c>
      <c r="B19" s="117" t="e">
        <f>参考様式1!#REF!</f>
        <v>#REF!</v>
      </c>
      <c r="C19" s="117" t="e">
        <f>参考様式1!#REF!</f>
        <v>#REF!</v>
      </c>
      <c r="D19" s="117" t="e">
        <f>参考様式1!#REF!</f>
        <v>#REF!</v>
      </c>
    </row>
    <row r="20" spans="1:4" ht="22.35" hidden="1" customHeight="1" x14ac:dyDescent="0.4">
      <c r="A20" s="117" t="e">
        <f>参考様式1!#REF!</f>
        <v>#REF!</v>
      </c>
      <c r="B20" s="117" t="e">
        <f>参考様式1!#REF!</f>
        <v>#REF!</v>
      </c>
      <c r="C20" s="117" t="e">
        <f>参考様式1!#REF!</f>
        <v>#REF!</v>
      </c>
      <c r="D20" s="117" t="e">
        <f>参考様式1!#REF!</f>
        <v>#REF!</v>
      </c>
    </row>
    <row r="21" spans="1:4" ht="23.45" hidden="1" customHeight="1" x14ac:dyDescent="0.4">
      <c r="A21" s="117" t="e">
        <f>参考様式1!#REF!</f>
        <v>#REF!</v>
      </c>
      <c r="B21" s="117" t="e">
        <f>参考様式1!#REF!</f>
        <v>#REF!</v>
      </c>
      <c r="C21" s="117" t="e">
        <f>参考様式1!#REF!</f>
        <v>#REF!</v>
      </c>
      <c r="D21" s="117" t="e">
        <f>参考様式1!#REF!</f>
        <v>#REF!</v>
      </c>
    </row>
    <row r="22" spans="1:4" x14ac:dyDescent="0.4">
      <c r="A22" s="90"/>
    </row>
    <row r="23" spans="1:4" x14ac:dyDescent="0.4">
      <c r="A23" s="486" t="s">
        <v>662</v>
      </c>
      <c r="B23" s="487"/>
      <c r="C23" s="487"/>
      <c r="D23" s="487"/>
    </row>
    <row r="24" spans="1:4" x14ac:dyDescent="0.4">
      <c r="A24" s="486" t="s">
        <v>807</v>
      </c>
      <c r="B24" s="487"/>
      <c r="C24" s="487"/>
      <c r="D24" s="487"/>
    </row>
    <row r="25" spans="1:4" x14ac:dyDescent="0.4">
      <c r="A25" s="90"/>
    </row>
    <row r="26" spans="1:4" x14ac:dyDescent="0.4">
      <c r="A26" s="486" t="s">
        <v>661</v>
      </c>
      <c r="B26" s="487"/>
      <c r="C26" s="487"/>
      <c r="D26" s="487"/>
    </row>
    <row r="27" spans="1:4" x14ac:dyDescent="0.4">
      <c r="A27" s="486" t="s">
        <v>660</v>
      </c>
      <c r="B27" s="487"/>
      <c r="C27" s="487"/>
      <c r="D27" s="487"/>
    </row>
    <row r="28" spans="1:4" x14ac:dyDescent="0.4">
      <c r="A28" s="90"/>
    </row>
    <row r="29" spans="1:4" x14ac:dyDescent="0.4">
      <c r="A29" s="486" t="s">
        <v>659</v>
      </c>
      <c r="B29" s="487"/>
      <c r="C29" s="487"/>
      <c r="D29" s="487"/>
    </row>
    <row r="30" spans="1:4" ht="32.450000000000003" customHeight="1" x14ac:dyDescent="0.4">
      <c r="A30" s="486" t="s">
        <v>658</v>
      </c>
      <c r="B30" s="487"/>
      <c r="C30" s="487"/>
      <c r="D30" s="487"/>
    </row>
    <row r="31" spans="1:4" x14ac:dyDescent="0.4">
      <c r="A31" s="90"/>
    </row>
    <row r="32" spans="1:4" x14ac:dyDescent="0.4">
      <c r="A32" s="486" t="s">
        <v>657</v>
      </c>
      <c r="B32" s="487"/>
      <c r="C32" s="487"/>
      <c r="D32" s="487"/>
    </row>
    <row r="33" spans="1:4" ht="24" customHeight="1" x14ac:dyDescent="0.4">
      <c r="A33" s="486" t="s">
        <v>656</v>
      </c>
      <c r="B33" s="487"/>
      <c r="C33" s="487"/>
      <c r="D33" s="487"/>
    </row>
    <row r="34" spans="1:4" x14ac:dyDescent="0.4">
      <c r="A34" s="486" t="s">
        <v>655</v>
      </c>
      <c r="B34" s="487"/>
      <c r="C34" s="487"/>
      <c r="D34" s="487"/>
    </row>
    <row r="35" spans="1:4" x14ac:dyDescent="0.4">
      <c r="A35" s="486" t="s">
        <v>654</v>
      </c>
      <c r="B35" s="487"/>
      <c r="C35" s="487"/>
      <c r="D35" s="487"/>
    </row>
    <row r="36" spans="1:4" x14ac:dyDescent="0.4">
      <c r="A36" s="486" t="s">
        <v>653</v>
      </c>
      <c r="B36" s="487"/>
      <c r="C36" s="487"/>
      <c r="D36" s="487"/>
    </row>
    <row r="37" spans="1:4" x14ac:dyDescent="0.4">
      <c r="A37" s="90"/>
    </row>
    <row r="38" spans="1:4" x14ac:dyDescent="0.4">
      <c r="A38" s="486" t="s">
        <v>652</v>
      </c>
      <c r="B38" s="487"/>
      <c r="C38" s="487"/>
      <c r="D38" s="487"/>
    </row>
    <row r="39" spans="1:4" ht="36.6" customHeight="1" x14ac:dyDescent="0.4">
      <c r="A39" s="486" t="s">
        <v>651</v>
      </c>
      <c r="B39" s="487"/>
      <c r="C39" s="487"/>
      <c r="D39" s="487"/>
    </row>
    <row r="40" spans="1:4" x14ac:dyDescent="0.4">
      <c r="A40" s="90"/>
    </row>
    <row r="41" spans="1:4" x14ac:dyDescent="0.4">
      <c r="A41" s="486" t="s">
        <v>650</v>
      </c>
      <c r="B41" s="487"/>
      <c r="C41" s="487"/>
      <c r="D41" s="487"/>
    </row>
    <row r="42" spans="1:4" x14ac:dyDescent="0.4">
      <c r="A42" s="486" t="s">
        <v>649</v>
      </c>
      <c r="B42" s="487"/>
      <c r="C42" s="487"/>
      <c r="D42" s="487"/>
    </row>
  </sheetData>
  <mergeCells count="22">
    <mergeCell ref="A39:D39"/>
    <mergeCell ref="A41:D41"/>
    <mergeCell ref="A42:D42"/>
    <mergeCell ref="A32:D32"/>
    <mergeCell ref="A33:D33"/>
    <mergeCell ref="A34:D34"/>
    <mergeCell ref="A35:D35"/>
    <mergeCell ref="A36:D36"/>
    <mergeCell ref="A38:D38"/>
    <mergeCell ref="A30:D30"/>
    <mergeCell ref="A10:A11"/>
    <mergeCell ref="A1:D1"/>
    <mergeCell ref="A3:D3"/>
    <mergeCell ref="A5:D5"/>
    <mergeCell ref="A6:D6"/>
    <mergeCell ref="A8:D8"/>
    <mergeCell ref="A9:D9"/>
    <mergeCell ref="A23:D23"/>
    <mergeCell ref="A24:D24"/>
    <mergeCell ref="A26:D26"/>
    <mergeCell ref="A27:D27"/>
    <mergeCell ref="A29:D29"/>
  </mergeCells>
  <phoneticPr fontId="1"/>
  <pageMargins left="0.75" right="0.75" top="1" bottom="1" header="0.5" footer="0.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pageSetUpPr fitToPage="1"/>
  </sheetPr>
  <dimension ref="A1:AH19"/>
  <sheetViews>
    <sheetView workbookViewId="0">
      <selection activeCell="AG19" sqref="AG19:AJ19"/>
    </sheetView>
  </sheetViews>
  <sheetFormatPr defaultColWidth="4.25" defaultRowHeight="17.25" customHeight="1" x14ac:dyDescent="0.4"/>
  <cols>
    <col min="1" max="1" width="2.25" style="1" customWidth="1"/>
    <col min="2" max="6" width="4.25" style="1"/>
    <col min="7" max="9" width="4.25" style="1" hidden="1" customWidth="1"/>
    <col min="10" max="16384" width="4.25" style="1"/>
  </cols>
  <sheetData>
    <row r="1" spans="1:34" ht="17.25" customHeight="1" x14ac:dyDescent="0.4">
      <c r="A1" s="1" t="s">
        <v>683</v>
      </c>
    </row>
    <row r="3" spans="1:34" ht="17.25" customHeight="1" x14ac:dyDescent="0.4">
      <c r="B3" s="760" t="s">
        <v>682</v>
      </c>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row>
    <row r="5" spans="1:34" ht="17.25" customHeight="1" x14ac:dyDescent="0.4">
      <c r="B5" s="280" t="s">
        <v>1</v>
      </c>
      <c r="C5" s="281"/>
      <c r="D5" s="281"/>
      <c r="E5" s="281"/>
      <c r="F5" s="281"/>
      <c r="G5" s="280">
        <f>'別紙B-2'!U8</f>
        <v>0</v>
      </c>
      <c r="H5" s="281"/>
      <c r="I5" s="281"/>
      <c r="J5" s="281"/>
      <c r="K5" s="281"/>
      <c r="L5" s="281"/>
      <c r="M5" s="282"/>
    </row>
    <row r="7" spans="1:34" ht="17.25" customHeight="1" x14ac:dyDescent="0.4">
      <c r="B7" s="326"/>
      <c r="C7" s="334" t="s">
        <v>681</v>
      </c>
      <c r="D7" s="335"/>
      <c r="E7" s="335"/>
      <c r="F7" s="336"/>
      <c r="G7" s="410" t="s">
        <v>680</v>
      </c>
      <c r="H7" s="751"/>
      <c r="I7" s="752"/>
      <c r="J7" s="334" t="s">
        <v>679</v>
      </c>
      <c r="K7" s="335"/>
      <c r="L7" s="335"/>
      <c r="M7" s="335"/>
      <c r="N7" s="335"/>
      <c r="O7" s="336"/>
      <c r="P7" s="307" t="s">
        <v>678</v>
      </c>
      <c r="Q7" s="308"/>
      <c r="R7" s="308"/>
      <c r="S7" s="309"/>
      <c r="T7" s="307" t="s">
        <v>677</v>
      </c>
      <c r="U7" s="308"/>
      <c r="V7" s="309"/>
      <c r="W7" s="286" t="s">
        <v>676</v>
      </c>
      <c r="X7" s="286"/>
      <c r="Y7" s="286"/>
      <c r="Z7" s="286"/>
      <c r="AA7" s="286" t="s">
        <v>675</v>
      </c>
      <c r="AB7" s="340"/>
      <c r="AC7" s="340"/>
      <c r="AD7" s="340"/>
      <c r="AE7" s="286" t="s">
        <v>674</v>
      </c>
      <c r="AF7" s="340"/>
      <c r="AG7" s="340"/>
      <c r="AH7" s="340"/>
    </row>
    <row r="8" spans="1:34" ht="17.25" customHeight="1" x14ac:dyDescent="0.4">
      <c r="B8" s="449"/>
      <c r="C8" s="337"/>
      <c r="D8" s="338"/>
      <c r="E8" s="338"/>
      <c r="F8" s="339"/>
      <c r="G8" s="753"/>
      <c r="H8" s="754"/>
      <c r="I8" s="755"/>
      <c r="J8" s="337"/>
      <c r="K8" s="338"/>
      <c r="L8" s="338"/>
      <c r="M8" s="338"/>
      <c r="N8" s="338"/>
      <c r="O8" s="339"/>
      <c r="P8" s="310"/>
      <c r="Q8" s="311"/>
      <c r="R8" s="311"/>
      <c r="S8" s="312"/>
      <c r="T8" s="310"/>
      <c r="U8" s="311"/>
      <c r="V8" s="312"/>
      <c r="W8" s="286"/>
      <c r="X8" s="286"/>
      <c r="Y8" s="286"/>
      <c r="Z8" s="286"/>
      <c r="AA8" s="340"/>
      <c r="AB8" s="340"/>
      <c r="AC8" s="340"/>
      <c r="AD8" s="340"/>
      <c r="AE8" s="340"/>
      <c r="AF8" s="340"/>
      <c r="AG8" s="340"/>
      <c r="AH8" s="340"/>
    </row>
    <row r="9" spans="1:34" ht="17.25" customHeight="1" x14ac:dyDescent="0.4">
      <c r="B9" s="123">
        <v>1</v>
      </c>
      <c r="C9" s="340">
        <f>'別紙B-2'!U8</f>
        <v>0</v>
      </c>
      <c r="D9" s="340"/>
      <c r="E9" s="340"/>
      <c r="F9" s="340"/>
      <c r="G9" s="295">
        <f>'別紙B-2'!AN13</f>
        <v>0</v>
      </c>
      <c r="H9" s="296"/>
      <c r="I9" s="297"/>
      <c r="J9" s="287"/>
      <c r="K9" s="287"/>
      <c r="L9" s="287"/>
      <c r="M9" s="287"/>
      <c r="N9" s="287"/>
      <c r="O9" s="287"/>
      <c r="P9" s="473" t="e">
        <f>IF(G9="本則課税",VLOOKUP(J9,リスト!$AR$2:$AS$11,2,FALSE),VLOOKUP(J9,リスト!$AT$2:$AU$11,2,FALSE))</f>
        <v>#N/A</v>
      </c>
      <c r="Q9" s="474"/>
      <c r="R9" s="474"/>
      <c r="S9" s="475"/>
      <c r="T9" s="756"/>
      <c r="U9" s="757"/>
      <c r="V9" s="758"/>
      <c r="W9" s="456" t="e">
        <f>ROUNDDOWN(IF(J9=リスト!$AR$11,('3'!P9*'3'!T9),((ROUNDDOWN(T9/1000*P9,0)))),0)</f>
        <v>#N/A</v>
      </c>
      <c r="X9" s="456"/>
      <c r="Y9" s="456"/>
      <c r="Z9" s="456"/>
      <c r="AA9" s="472"/>
      <c r="AB9" s="472"/>
      <c r="AC9" s="472"/>
      <c r="AD9" s="472"/>
      <c r="AE9" s="456" t="e">
        <f t="shared" ref="AE9:AE18" si="0">MIN(W9:AD9)</f>
        <v>#N/A</v>
      </c>
      <c r="AF9" s="759"/>
      <c r="AG9" s="759"/>
      <c r="AH9" s="759"/>
    </row>
    <row r="10" spans="1:34" ht="17.25" customHeight="1" x14ac:dyDescent="0.4">
      <c r="B10" s="123">
        <v>2</v>
      </c>
      <c r="C10" s="340" t="str">
        <f>IF(ISBLANK(J10),"",$C$9)</f>
        <v/>
      </c>
      <c r="D10" s="340"/>
      <c r="E10" s="340"/>
      <c r="F10" s="340"/>
      <c r="G10" s="295">
        <f>$G$9</f>
        <v>0</v>
      </c>
      <c r="H10" s="296"/>
      <c r="I10" s="297"/>
      <c r="J10" s="287"/>
      <c r="K10" s="287"/>
      <c r="L10" s="287"/>
      <c r="M10" s="287"/>
      <c r="N10" s="287"/>
      <c r="O10" s="287"/>
      <c r="P10" s="473" t="e">
        <f>IF(G10="本則課税",VLOOKUP(J10,リスト!$AR$2:$AS$11,2,FALSE),VLOOKUP(J10,リスト!$AT$2:$AU$11,2,FALSE))</f>
        <v>#N/A</v>
      </c>
      <c r="Q10" s="474"/>
      <c r="R10" s="474"/>
      <c r="S10" s="475"/>
      <c r="T10" s="756"/>
      <c r="U10" s="757"/>
      <c r="V10" s="758"/>
      <c r="W10" s="456" t="e">
        <f>ROUNDDOWN(IF(J10=リスト!$AR$11,('3'!P10*'3'!T10),((ROUNDDOWN(T10/1000*P10,0)))),0)</f>
        <v>#N/A</v>
      </c>
      <c r="X10" s="456"/>
      <c r="Y10" s="456"/>
      <c r="Z10" s="456"/>
      <c r="AA10" s="472"/>
      <c r="AB10" s="472"/>
      <c r="AC10" s="472"/>
      <c r="AD10" s="472"/>
      <c r="AE10" s="456" t="e">
        <f t="shared" si="0"/>
        <v>#N/A</v>
      </c>
      <c r="AF10" s="759"/>
      <c r="AG10" s="759"/>
      <c r="AH10" s="759"/>
    </row>
    <row r="11" spans="1:34" ht="17.25" customHeight="1" x14ac:dyDescent="0.4">
      <c r="B11" s="123">
        <v>3</v>
      </c>
      <c r="C11" s="340" t="str">
        <f t="shared" ref="C11:C17" si="1">IF(ISBLANK(J11),"",$C$9)</f>
        <v/>
      </c>
      <c r="D11" s="340"/>
      <c r="E11" s="340"/>
      <c r="F11" s="340"/>
      <c r="G11" s="295">
        <f t="shared" ref="G11:G18" si="2">$G$9</f>
        <v>0</v>
      </c>
      <c r="H11" s="296"/>
      <c r="I11" s="297"/>
      <c r="J11" s="287"/>
      <c r="K11" s="287"/>
      <c r="L11" s="287"/>
      <c r="M11" s="287"/>
      <c r="N11" s="287"/>
      <c r="O11" s="287"/>
      <c r="P11" s="473" t="e">
        <f>IF(G11="本則課税",VLOOKUP(J11,リスト!$AR$2:$AS$11,2,FALSE),VLOOKUP(J11,リスト!$AT$2:$AU$11,2,FALSE))</f>
        <v>#N/A</v>
      </c>
      <c r="Q11" s="474"/>
      <c r="R11" s="474"/>
      <c r="S11" s="475"/>
      <c r="T11" s="756"/>
      <c r="U11" s="757"/>
      <c r="V11" s="758"/>
      <c r="W11" s="456" t="e">
        <f>ROUNDDOWN(IF(J11=リスト!$AR$11,('3'!P11*'3'!T11),((ROUNDDOWN(T11/1000*P11,0)))),0)</f>
        <v>#N/A</v>
      </c>
      <c r="X11" s="456"/>
      <c r="Y11" s="456"/>
      <c r="Z11" s="456"/>
      <c r="AA11" s="472"/>
      <c r="AB11" s="472"/>
      <c r="AC11" s="472"/>
      <c r="AD11" s="472"/>
      <c r="AE11" s="456" t="e">
        <f t="shared" si="0"/>
        <v>#N/A</v>
      </c>
      <c r="AF11" s="759"/>
      <c r="AG11" s="759"/>
      <c r="AH11" s="759"/>
    </row>
    <row r="12" spans="1:34" ht="17.25" customHeight="1" x14ac:dyDescent="0.4">
      <c r="B12" s="123">
        <v>4</v>
      </c>
      <c r="C12" s="340" t="str">
        <f t="shared" si="1"/>
        <v/>
      </c>
      <c r="D12" s="340"/>
      <c r="E12" s="340"/>
      <c r="F12" s="340"/>
      <c r="G12" s="295">
        <f t="shared" si="2"/>
        <v>0</v>
      </c>
      <c r="H12" s="296"/>
      <c r="I12" s="297"/>
      <c r="J12" s="287"/>
      <c r="K12" s="287"/>
      <c r="L12" s="287"/>
      <c r="M12" s="287"/>
      <c r="N12" s="287"/>
      <c r="O12" s="287"/>
      <c r="P12" s="473" t="e">
        <f>IF(G12="本則課税",VLOOKUP(J12,リスト!$AR$2:$AS$11,2,FALSE),VLOOKUP(J12,リスト!$AT$2:$AU$11,2,FALSE))</f>
        <v>#N/A</v>
      </c>
      <c r="Q12" s="474"/>
      <c r="R12" s="474"/>
      <c r="S12" s="475"/>
      <c r="T12" s="756"/>
      <c r="U12" s="757"/>
      <c r="V12" s="758"/>
      <c r="W12" s="456" t="e">
        <f>ROUNDDOWN(IF(J12=リスト!$AR$11,('3'!P12*'3'!T12),((ROUNDDOWN(T12/1000*P12,0)))),0)</f>
        <v>#N/A</v>
      </c>
      <c r="X12" s="456"/>
      <c r="Y12" s="456"/>
      <c r="Z12" s="456"/>
      <c r="AA12" s="472"/>
      <c r="AB12" s="472"/>
      <c r="AC12" s="472"/>
      <c r="AD12" s="472"/>
      <c r="AE12" s="456" t="e">
        <f t="shared" si="0"/>
        <v>#N/A</v>
      </c>
      <c r="AF12" s="759"/>
      <c r="AG12" s="759"/>
      <c r="AH12" s="759"/>
    </row>
    <row r="13" spans="1:34" ht="17.25" customHeight="1" x14ac:dyDescent="0.4">
      <c r="B13" s="123">
        <v>5</v>
      </c>
      <c r="C13" s="340" t="str">
        <f t="shared" si="1"/>
        <v/>
      </c>
      <c r="D13" s="340"/>
      <c r="E13" s="340"/>
      <c r="F13" s="340"/>
      <c r="G13" s="295">
        <f t="shared" si="2"/>
        <v>0</v>
      </c>
      <c r="H13" s="296"/>
      <c r="I13" s="297"/>
      <c r="J13" s="287"/>
      <c r="K13" s="287"/>
      <c r="L13" s="287"/>
      <c r="M13" s="287"/>
      <c r="N13" s="287"/>
      <c r="O13" s="287"/>
      <c r="P13" s="473" t="e">
        <f>IF(G13="本則課税",VLOOKUP(J13,リスト!$AR$2:$AS$11,2,FALSE),VLOOKUP(J13,リスト!$AT$2:$AU$11,2,FALSE))</f>
        <v>#N/A</v>
      </c>
      <c r="Q13" s="474"/>
      <c r="R13" s="474"/>
      <c r="S13" s="475"/>
      <c r="T13" s="756"/>
      <c r="U13" s="757"/>
      <c r="V13" s="758"/>
      <c r="W13" s="456" t="e">
        <f>ROUNDDOWN(IF(J13=リスト!$AR$11,('3'!P13*'3'!T13),((ROUNDDOWN(T13/1000*P13,0)))),0)</f>
        <v>#N/A</v>
      </c>
      <c r="X13" s="456"/>
      <c r="Y13" s="456"/>
      <c r="Z13" s="456"/>
      <c r="AA13" s="472"/>
      <c r="AB13" s="472"/>
      <c r="AC13" s="472"/>
      <c r="AD13" s="472"/>
      <c r="AE13" s="456" t="e">
        <f t="shared" si="0"/>
        <v>#N/A</v>
      </c>
      <c r="AF13" s="759"/>
      <c r="AG13" s="759"/>
      <c r="AH13" s="759"/>
    </row>
    <row r="14" spans="1:34" ht="17.25" customHeight="1" x14ac:dyDescent="0.4">
      <c r="B14" s="123">
        <v>6</v>
      </c>
      <c r="C14" s="340" t="str">
        <f t="shared" si="1"/>
        <v/>
      </c>
      <c r="D14" s="340"/>
      <c r="E14" s="340"/>
      <c r="F14" s="340"/>
      <c r="G14" s="295">
        <f t="shared" si="2"/>
        <v>0</v>
      </c>
      <c r="H14" s="296"/>
      <c r="I14" s="297"/>
      <c r="J14" s="287"/>
      <c r="K14" s="287"/>
      <c r="L14" s="287"/>
      <c r="M14" s="287"/>
      <c r="N14" s="287"/>
      <c r="O14" s="287"/>
      <c r="P14" s="473" t="e">
        <f>IF(G14="本則課税",VLOOKUP(J14,リスト!$AR$2:$AS$11,2,FALSE),VLOOKUP(J14,リスト!$AT$2:$AU$11,2,FALSE))</f>
        <v>#N/A</v>
      </c>
      <c r="Q14" s="474"/>
      <c r="R14" s="474"/>
      <c r="S14" s="475"/>
      <c r="T14" s="756"/>
      <c r="U14" s="757"/>
      <c r="V14" s="758"/>
      <c r="W14" s="456" t="e">
        <f>ROUNDDOWN(IF(J14=リスト!$AR$11,('3'!P14*'3'!T14),((ROUNDDOWN(T14/1000*P14,0)))),0)</f>
        <v>#N/A</v>
      </c>
      <c r="X14" s="456"/>
      <c r="Y14" s="456"/>
      <c r="Z14" s="456"/>
      <c r="AA14" s="472"/>
      <c r="AB14" s="472"/>
      <c r="AC14" s="472"/>
      <c r="AD14" s="472"/>
      <c r="AE14" s="456" t="e">
        <f t="shared" si="0"/>
        <v>#N/A</v>
      </c>
      <c r="AF14" s="759"/>
      <c r="AG14" s="759"/>
      <c r="AH14" s="759"/>
    </row>
    <row r="15" spans="1:34" ht="17.25" customHeight="1" x14ac:dyDescent="0.4">
      <c r="B15" s="123">
        <v>7</v>
      </c>
      <c r="C15" s="340" t="str">
        <f t="shared" si="1"/>
        <v/>
      </c>
      <c r="D15" s="340"/>
      <c r="E15" s="340"/>
      <c r="F15" s="340"/>
      <c r="G15" s="295">
        <f t="shared" si="2"/>
        <v>0</v>
      </c>
      <c r="H15" s="296"/>
      <c r="I15" s="297"/>
      <c r="J15" s="287"/>
      <c r="K15" s="287"/>
      <c r="L15" s="287"/>
      <c r="M15" s="287"/>
      <c r="N15" s="287"/>
      <c r="O15" s="287"/>
      <c r="P15" s="473" t="e">
        <f>IF(G15="本則課税",VLOOKUP(J15,リスト!$AR$2:$AS$11,2,FALSE),VLOOKUP(J15,リスト!$AT$2:$AU$11,2,FALSE))</f>
        <v>#N/A</v>
      </c>
      <c r="Q15" s="474"/>
      <c r="R15" s="474"/>
      <c r="S15" s="475"/>
      <c r="T15" s="756"/>
      <c r="U15" s="757"/>
      <c r="V15" s="758"/>
      <c r="W15" s="456" t="e">
        <f>ROUNDDOWN(IF(J15=リスト!$AR$11,('3'!P15*'3'!T15),((ROUNDDOWN(T15/1000*P15,0)))),0)</f>
        <v>#N/A</v>
      </c>
      <c r="X15" s="456"/>
      <c r="Y15" s="456"/>
      <c r="Z15" s="456"/>
      <c r="AA15" s="472"/>
      <c r="AB15" s="472"/>
      <c r="AC15" s="472"/>
      <c r="AD15" s="472"/>
      <c r="AE15" s="456" t="e">
        <f t="shared" si="0"/>
        <v>#N/A</v>
      </c>
      <c r="AF15" s="759"/>
      <c r="AG15" s="759"/>
      <c r="AH15" s="759"/>
    </row>
    <row r="16" spans="1:34" ht="17.25" customHeight="1" x14ac:dyDescent="0.4">
      <c r="B16" s="123">
        <v>8</v>
      </c>
      <c r="C16" s="340" t="str">
        <f t="shared" si="1"/>
        <v/>
      </c>
      <c r="D16" s="340"/>
      <c r="E16" s="340"/>
      <c r="F16" s="340"/>
      <c r="G16" s="295">
        <f t="shared" si="2"/>
        <v>0</v>
      </c>
      <c r="H16" s="296"/>
      <c r="I16" s="297"/>
      <c r="J16" s="287"/>
      <c r="K16" s="287"/>
      <c r="L16" s="287"/>
      <c r="M16" s="287"/>
      <c r="N16" s="287"/>
      <c r="O16" s="287"/>
      <c r="P16" s="473" t="e">
        <f>IF(G16="本則課税",VLOOKUP(J16,リスト!$AR$2:$AS$11,2,FALSE),VLOOKUP(J16,リスト!$AT$2:$AU$11,2,FALSE))</f>
        <v>#N/A</v>
      </c>
      <c r="Q16" s="474"/>
      <c r="R16" s="474"/>
      <c r="S16" s="475"/>
      <c r="T16" s="756"/>
      <c r="U16" s="757"/>
      <c r="V16" s="758"/>
      <c r="W16" s="456" t="e">
        <f>ROUNDDOWN(IF(J16=リスト!$AR$11,('3'!P16*'3'!T16),((ROUNDDOWN(T16/1000*P16,0)))),0)</f>
        <v>#N/A</v>
      </c>
      <c r="X16" s="456"/>
      <c r="Y16" s="456"/>
      <c r="Z16" s="456"/>
      <c r="AA16" s="472"/>
      <c r="AB16" s="472"/>
      <c r="AC16" s="472"/>
      <c r="AD16" s="472"/>
      <c r="AE16" s="456" t="e">
        <f t="shared" si="0"/>
        <v>#N/A</v>
      </c>
      <c r="AF16" s="759"/>
      <c r="AG16" s="759"/>
      <c r="AH16" s="759"/>
    </row>
    <row r="17" spans="2:34" ht="17.25" customHeight="1" x14ac:dyDescent="0.4">
      <c r="B17" s="123">
        <v>9</v>
      </c>
      <c r="C17" s="340" t="str">
        <f t="shared" si="1"/>
        <v/>
      </c>
      <c r="D17" s="340"/>
      <c r="E17" s="340"/>
      <c r="F17" s="340"/>
      <c r="G17" s="295">
        <f t="shared" si="2"/>
        <v>0</v>
      </c>
      <c r="H17" s="296"/>
      <c r="I17" s="297"/>
      <c r="J17" s="287"/>
      <c r="K17" s="287"/>
      <c r="L17" s="287"/>
      <c r="M17" s="287"/>
      <c r="N17" s="287"/>
      <c r="O17" s="287"/>
      <c r="P17" s="473" t="e">
        <f>IF(G17="本則課税",VLOOKUP(J17,リスト!$AR$2:$AS$11,2,FALSE),VLOOKUP(J17,リスト!$AT$2:$AU$11,2,FALSE))</f>
        <v>#N/A</v>
      </c>
      <c r="Q17" s="474"/>
      <c r="R17" s="474"/>
      <c r="S17" s="475"/>
      <c r="T17" s="756"/>
      <c r="U17" s="757"/>
      <c r="V17" s="758"/>
      <c r="W17" s="456" t="e">
        <f>ROUNDDOWN(IF(J17=リスト!$AR$11,('3'!P17*'3'!T17),((ROUNDDOWN(T17/1000*P17,0)))),0)</f>
        <v>#N/A</v>
      </c>
      <c r="X17" s="456"/>
      <c r="Y17" s="456"/>
      <c r="Z17" s="456"/>
      <c r="AA17" s="472"/>
      <c r="AB17" s="472"/>
      <c r="AC17" s="472"/>
      <c r="AD17" s="472"/>
      <c r="AE17" s="456" t="e">
        <f t="shared" si="0"/>
        <v>#N/A</v>
      </c>
      <c r="AF17" s="759"/>
      <c r="AG17" s="759"/>
      <c r="AH17" s="759"/>
    </row>
    <row r="18" spans="2:34" ht="17.25" customHeight="1" x14ac:dyDescent="0.4">
      <c r="B18" s="123">
        <v>10</v>
      </c>
      <c r="C18" s="340" t="str">
        <f>IF(ISBLANK(J18),"",$C$9)</f>
        <v/>
      </c>
      <c r="D18" s="340"/>
      <c r="E18" s="340"/>
      <c r="F18" s="340"/>
      <c r="G18" s="295">
        <f t="shared" si="2"/>
        <v>0</v>
      </c>
      <c r="H18" s="296"/>
      <c r="I18" s="297"/>
      <c r="J18" s="287"/>
      <c r="K18" s="287"/>
      <c r="L18" s="287"/>
      <c r="M18" s="287"/>
      <c r="N18" s="287"/>
      <c r="O18" s="287"/>
      <c r="P18" s="473" t="e">
        <f>IF(G18="本則課税",VLOOKUP(J18,リスト!$AR$2:$AS$11,2,FALSE),VLOOKUP(J18,リスト!$AT$2:$AU$11,2,FALSE))</f>
        <v>#N/A</v>
      </c>
      <c r="Q18" s="474"/>
      <c r="R18" s="474"/>
      <c r="S18" s="475"/>
      <c r="T18" s="756"/>
      <c r="U18" s="757"/>
      <c r="V18" s="758"/>
      <c r="W18" s="456" t="e">
        <f>ROUNDDOWN(IF(J18=リスト!$AR$11,('3'!P18*'3'!T18),((ROUNDDOWN(T18/1000*P18,0)))),0)</f>
        <v>#N/A</v>
      </c>
      <c r="X18" s="456"/>
      <c r="Y18" s="456"/>
      <c r="Z18" s="456"/>
      <c r="AA18" s="472"/>
      <c r="AB18" s="472"/>
      <c r="AC18" s="472"/>
      <c r="AD18" s="472"/>
      <c r="AE18" s="456" t="e">
        <f t="shared" si="0"/>
        <v>#N/A</v>
      </c>
      <c r="AF18" s="759"/>
      <c r="AG18" s="759"/>
      <c r="AH18" s="759"/>
    </row>
    <row r="19" spans="2:34" ht="17.25" customHeight="1" x14ac:dyDescent="0.4">
      <c r="B19" s="340" t="s">
        <v>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456">
        <f>SUM(AA9:AD18)</f>
        <v>0</v>
      </c>
      <c r="AB19" s="759"/>
      <c r="AC19" s="759"/>
      <c r="AD19" s="759"/>
      <c r="AE19" s="456" t="e">
        <f>SUM(AE9:AH18)</f>
        <v>#N/A</v>
      </c>
      <c r="AF19" s="759"/>
      <c r="AG19" s="759"/>
      <c r="AH19" s="759"/>
    </row>
  </sheetData>
  <mergeCells count="95">
    <mergeCell ref="C17:F17"/>
    <mergeCell ref="J17:O17"/>
    <mergeCell ref="P17:S17"/>
    <mergeCell ref="T14:V14"/>
    <mergeCell ref="W18:Z18"/>
    <mergeCell ref="P15:S15"/>
    <mergeCell ref="T15:V15"/>
    <mergeCell ref="W15:Z15"/>
    <mergeCell ref="J18:O18"/>
    <mergeCell ref="P18:S18"/>
    <mergeCell ref="T18:V18"/>
    <mergeCell ref="J15:O15"/>
    <mergeCell ref="AE16:AH16"/>
    <mergeCell ref="AA18:AD18"/>
    <mergeCell ref="AE17:AH17"/>
    <mergeCell ref="G14:I14"/>
    <mergeCell ref="G15:I15"/>
    <mergeCell ref="G16:I16"/>
    <mergeCell ref="G17:I17"/>
    <mergeCell ref="G18:I18"/>
    <mergeCell ref="AE13:AH13"/>
    <mergeCell ref="W7:Z8"/>
    <mergeCell ref="W9:Z9"/>
    <mergeCell ref="W10:Z10"/>
    <mergeCell ref="W11:Z11"/>
    <mergeCell ref="W12:Z12"/>
    <mergeCell ref="AA12:AD12"/>
    <mergeCell ref="AA9:AD9"/>
    <mergeCell ref="AA10:AD10"/>
    <mergeCell ref="AA11:AD11"/>
    <mergeCell ref="B3:AH3"/>
    <mergeCell ref="B5:F5"/>
    <mergeCell ref="G5:M5"/>
    <mergeCell ref="AE15:AH15"/>
    <mergeCell ref="C16:F16"/>
    <mergeCell ref="J16:O16"/>
    <mergeCell ref="P16:S16"/>
    <mergeCell ref="T16:V16"/>
    <mergeCell ref="W16:Z16"/>
    <mergeCell ref="W13:Z13"/>
    <mergeCell ref="AE7:AH8"/>
    <mergeCell ref="AE9:AH9"/>
    <mergeCell ref="AE10:AH10"/>
    <mergeCell ref="AE11:AH11"/>
    <mergeCell ref="AE12:AH12"/>
    <mergeCell ref="AA7:AD8"/>
    <mergeCell ref="AE19:AH19"/>
    <mergeCell ref="C14:F14"/>
    <mergeCell ref="J14:O14"/>
    <mergeCell ref="P14:S14"/>
    <mergeCell ref="AA14:AD14"/>
    <mergeCell ref="AE14:AH14"/>
    <mergeCell ref="C15:F15"/>
    <mergeCell ref="AA15:AD15"/>
    <mergeCell ref="T17:V17"/>
    <mergeCell ref="W17:Z17"/>
    <mergeCell ref="W14:Z14"/>
    <mergeCell ref="AA16:AD16"/>
    <mergeCell ref="B19:Z19"/>
    <mergeCell ref="AA19:AD19"/>
    <mergeCell ref="C18:F18"/>
    <mergeCell ref="AE18:AH18"/>
    <mergeCell ref="P11:S11"/>
    <mergeCell ref="P12:S12"/>
    <mergeCell ref="P13:S13"/>
    <mergeCell ref="AA13:AD13"/>
    <mergeCell ref="AA17:AD17"/>
    <mergeCell ref="T11:V11"/>
    <mergeCell ref="T12:V12"/>
    <mergeCell ref="T13:V13"/>
    <mergeCell ref="P7:S8"/>
    <mergeCell ref="T7:V8"/>
    <mergeCell ref="P9:S9"/>
    <mergeCell ref="P10:S10"/>
    <mergeCell ref="G7:I8"/>
    <mergeCell ref="G9:I9"/>
    <mergeCell ref="G10:I10"/>
    <mergeCell ref="T9:V9"/>
    <mergeCell ref="T10:V10"/>
    <mergeCell ref="B7:B8"/>
    <mergeCell ref="C11:F11"/>
    <mergeCell ref="C12:F12"/>
    <mergeCell ref="C13:F13"/>
    <mergeCell ref="J11:O11"/>
    <mergeCell ref="J12:O12"/>
    <mergeCell ref="J13:O13"/>
    <mergeCell ref="G11:I11"/>
    <mergeCell ref="G12:I12"/>
    <mergeCell ref="G13:I13"/>
    <mergeCell ref="C9:F9"/>
    <mergeCell ref="C10:F10"/>
    <mergeCell ref="J9:O9"/>
    <mergeCell ref="J10:O10"/>
    <mergeCell ref="J7:O8"/>
    <mergeCell ref="C7:F8"/>
  </mergeCells>
  <phoneticPr fontId="1"/>
  <dataValidations count="2">
    <dataValidation type="list" allowBlank="1" showInputMessage="1" showErrorMessage="1" sqref="J9:O18">
      <formula1>施設種類</formula1>
    </dataValidation>
    <dataValidation type="list" allowBlank="1" showInputMessage="1" showErrorMessage="1" sqref="G9:I18">
      <formula1>消費税区分</formula1>
    </dataValidation>
  </dataValidations>
  <pageMargins left="0.7" right="0.7" top="0.75" bottom="0.75" header="0.3" footer="0.3"/>
  <pageSetup paperSize="9" scale="92"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M37"/>
  <sheetViews>
    <sheetView view="pageBreakPreview" zoomScaleNormal="91" zoomScaleSheetLayoutView="100" workbookViewId="0">
      <selection activeCell="AG19" sqref="AG19:AJ19"/>
    </sheetView>
  </sheetViews>
  <sheetFormatPr defaultColWidth="9" defaultRowHeight="13.5" x14ac:dyDescent="0.4"/>
  <cols>
    <col min="1" max="1" width="9" style="1"/>
    <col min="2" max="2" width="13.125" style="1" customWidth="1"/>
    <col min="3" max="5" width="11.125" style="1" customWidth="1"/>
    <col min="6" max="6" width="13.875" style="1" customWidth="1"/>
    <col min="7" max="7" width="17.25" style="1" customWidth="1"/>
    <col min="8" max="8" width="9.375" style="1" customWidth="1"/>
    <col min="9" max="9" width="9.75" style="1" customWidth="1"/>
    <col min="10" max="10" width="10.125" style="1" customWidth="1"/>
    <col min="11" max="11" width="6.75" style="1" customWidth="1"/>
    <col min="12" max="13" width="11" style="1" customWidth="1"/>
    <col min="14" max="16384" width="9" style="1"/>
  </cols>
  <sheetData>
    <row r="1" spans="1:13" ht="18.75" customHeight="1" x14ac:dyDescent="0.4">
      <c r="A1" s="1" t="s">
        <v>722</v>
      </c>
    </row>
    <row r="2" spans="1:13" ht="18.75" customHeight="1" x14ac:dyDescent="0.4">
      <c r="B2" s="774" t="s">
        <v>721</v>
      </c>
      <c r="C2" s="774"/>
      <c r="D2" s="774"/>
      <c r="E2" s="774"/>
      <c r="F2" s="774"/>
      <c r="G2" s="774"/>
      <c r="H2" s="774"/>
      <c r="I2" s="183"/>
      <c r="J2" s="1" t="s">
        <v>720</v>
      </c>
    </row>
    <row r="3" spans="1:13" ht="18.75" customHeight="1" x14ac:dyDescent="0.4">
      <c r="B3" s="774"/>
      <c r="C3" s="774"/>
      <c r="D3" s="774"/>
      <c r="E3" s="774"/>
      <c r="F3" s="774"/>
      <c r="G3" s="774"/>
      <c r="H3" s="774"/>
      <c r="I3" s="182"/>
      <c r="J3" s="1" t="s">
        <v>719</v>
      </c>
    </row>
    <row r="4" spans="1:13" ht="18.75" customHeight="1" x14ac:dyDescent="0.4">
      <c r="B4" s="774"/>
      <c r="C4" s="774"/>
      <c r="D4" s="774"/>
      <c r="E4" s="774"/>
      <c r="F4" s="774"/>
      <c r="G4" s="774"/>
      <c r="H4" s="774"/>
      <c r="I4" s="181"/>
      <c r="J4" s="1" t="s">
        <v>718</v>
      </c>
    </row>
    <row r="5" spans="1:13" ht="18.75" customHeight="1" x14ac:dyDescent="0.4">
      <c r="G5" s="136"/>
    </row>
    <row r="6" spans="1:13" s="161" customFormat="1" ht="18.75" customHeight="1" x14ac:dyDescent="0.15">
      <c r="A6" s="1"/>
      <c r="B6" s="180" t="s">
        <v>717</v>
      </c>
      <c r="C6" s="775" t="s">
        <v>716</v>
      </c>
      <c r="D6" s="776"/>
      <c r="E6" s="777"/>
      <c r="F6" s="778" t="s">
        <v>715</v>
      </c>
      <c r="G6" s="778" t="s">
        <v>714</v>
      </c>
      <c r="H6" s="340" t="s">
        <v>713</v>
      </c>
      <c r="I6" s="340"/>
      <c r="J6" s="340" t="s">
        <v>712</v>
      </c>
      <c r="K6" s="340"/>
      <c r="L6" s="767" t="s">
        <v>711</v>
      </c>
      <c r="M6" s="768"/>
    </row>
    <row r="7" spans="1:13" s="161" customFormat="1" ht="18.75" customHeight="1" x14ac:dyDescent="0.15">
      <c r="B7" s="179" t="s">
        <v>710</v>
      </c>
      <c r="C7" s="178" t="s">
        <v>709</v>
      </c>
      <c r="D7" s="177" t="s">
        <v>708</v>
      </c>
      <c r="E7" s="176" t="s">
        <v>707</v>
      </c>
      <c r="F7" s="779"/>
      <c r="G7" s="779"/>
      <c r="H7" s="340"/>
      <c r="I7" s="340"/>
      <c r="J7" s="340"/>
      <c r="K7" s="340"/>
      <c r="L7" s="769"/>
      <c r="M7" s="770"/>
    </row>
    <row r="8" spans="1:13" s="161" customFormat="1" ht="18.75" customHeight="1" x14ac:dyDescent="0.15">
      <c r="B8" s="175"/>
      <c r="C8" s="174">
        <f>D8+E8</f>
        <v>0</v>
      </c>
      <c r="D8" s="173"/>
      <c r="E8" s="172"/>
      <c r="F8" s="171">
        <f>'別紙B-2'!AN13</f>
        <v>0</v>
      </c>
      <c r="G8" s="170" t="b">
        <f>IF(F8='根域制限栽培リスト（削除不可）'!A3,'4(根域)'!D8,IF(F8='根域制限栽培リスト（削除不可）'!A4,'4(根域)'!C8))</f>
        <v>0</v>
      </c>
      <c r="H8" s="780"/>
      <c r="I8" s="781"/>
      <c r="J8" s="772"/>
      <c r="K8" s="773"/>
      <c r="L8" s="169" t="b">
        <f>IF(AND(F8='根域制限栽培リスト（削除不可）'!A3,H8='根域制限栽培リスト（削除不可）'!B3),'根域制限栽培リスト（削除不可）'!G5,IF(AND(F8='根域制限栽培リスト（削除不可）'!A3,'4(根域)'!H8='根域制限栽培リスト（削除不可）'!B4),'根域制限栽培リスト（削除不可）'!I5,IF(AND('4(根域)'!F8='根域制限栽培リスト（削除不可）'!A4,'4(根域)'!H8='根域制限栽培リスト（削除不可）'!B3),'根域制限栽培リスト（削除不可）'!H5,IF(AND('4(根域)'!F8='根域制限栽培リスト（削除不可）'!A4,'4(根域)'!H8='根域制限栽培リスト（削除不可）'!B4),'根域制限栽培リスト（削除不可）'!J5))))</f>
        <v>0</v>
      </c>
      <c r="M8" s="168" t="s">
        <v>706</v>
      </c>
    </row>
    <row r="9" spans="1:13" s="161" customFormat="1" ht="18.75" customHeight="1" x14ac:dyDescent="0.15">
      <c r="B9" s="167"/>
      <c r="C9" s="166"/>
      <c r="D9" s="166"/>
      <c r="E9" s="166"/>
      <c r="F9" s="165"/>
      <c r="G9" s="165"/>
      <c r="H9" s="164"/>
      <c r="I9" s="163"/>
      <c r="J9" s="162"/>
    </row>
    <row r="10" spans="1:13" ht="18.75" customHeight="1" x14ac:dyDescent="0.4">
      <c r="B10" s="146" t="s">
        <v>705</v>
      </c>
      <c r="C10" s="145" t="b">
        <f>L8</f>
        <v>0</v>
      </c>
      <c r="D10" s="771" t="s">
        <v>704</v>
      </c>
      <c r="E10" s="771"/>
      <c r="F10" s="143" t="b">
        <f>IF(H8='根域制限栽培リスト（削除不可）'!B3,'根域制限栽培リスト（削除不可）'!D3,IF('4(根域)'!H8='根域制限栽培リスト（削除不可）'!B4,'根域制限栽培リスト（削除不可）'!D4))</f>
        <v>0</v>
      </c>
      <c r="G10" s="142" t="s">
        <v>690</v>
      </c>
      <c r="J10" s="130"/>
    </row>
    <row r="11" spans="1:13" ht="18.75" customHeight="1" x14ac:dyDescent="0.4">
      <c r="B11" s="764" t="s">
        <v>703</v>
      </c>
      <c r="C11" s="765"/>
      <c r="D11" s="765"/>
      <c r="E11" s="765"/>
      <c r="F11" s="766"/>
      <c r="G11" s="160" t="b">
        <f>G8</f>
        <v>0</v>
      </c>
      <c r="H11" s="159" t="s">
        <v>322</v>
      </c>
      <c r="I11" s="130"/>
      <c r="J11" s="130"/>
      <c r="K11" s="124"/>
      <c r="L11" s="124"/>
    </row>
    <row r="12" spans="1:13" ht="18.75" customHeight="1" x14ac:dyDescent="0.4">
      <c r="B12" s="761" t="s">
        <v>702</v>
      </c>
      <c r="C12" s="762"/>
      <c r="D12" s="762"/>
      <c r="E12" s="762"/>
      <c r="F12" s="763"/>
      <c r="G12" s="158">
        <f>G11-L8*B8*1000</f>
        <v>0</v>
      </c>
      <c r="H12" s="157" t="s">
        <v>701</v>
      </c>
      <c r="I12" s="130"/>
      <c r="J12" s="156"/>
      <c r="K12" s="124"/>
      <c r="L12" s="124"/>
    </row>
    <row r="13" spans="1:13" ht="18.75" customHeight="1" x14ac:dyDescent="0.4">
      <c r="B13" s="141" t="s">
        <v>692</v>
      </c>
      <c r="C13" s="155" t="s">
        <v>700</v>
      </c>
      <c r="D13" s="154">
        <f>H8</f>
        <v>0</v>
      </c>
      <c r="E13" s="153" t="s">
        <v>690</v>
      </c>
      <c r="F13" s="139"/>
      <c r="G13" s="138">
        <f>ROUNDDOWN(G12*D13,-3)</f>
        <v>0</v>
      </c>
      <c r="H13" s="137" t="s">
        <v>699</v>
      </c>
      <c r="I13" s="130"/>
      <c r="K13" s="124"/>
      <c r="L13" s="124"/>
    </row>
    <row r="14" spans="1:13" ht="18.75" customHeight="1" x14ac:dyDescent="0.4">
      <c r="B14" s="152" t="s">
        <v>698</v>
      </c>
      <c r="C14" s="785" t="s">
        <v>697</v>
      </c>
      <c r="D14" s="786"/>
      <c r="E14" s="786"/>
      <c r="F14" s="787"/>
      <c r="G14" s="148">
        <f>ROUNDUP(G12*J8,-3)</f>
        <v>0</v>
      </c>
      <c r="H14" s="147" t="s">
        <v>696</v>
      </c>
      <c r="I14" s="130"/>
      <c r="J14" s="130"/>
      <c r="K14" s="124"/>
      <c r="L14" s="124"/>
    </row>
    <row r="15" spans="1:13" ht="18.75" customHeight="1" x14ac:dyDescent="0.4">
      <c r="B15" s="152" t="s">
        <v>695</v>
      </c>
      <c r="C15" s="151"/>
      <c r="D15" s="150"/>
      <c r="E15" s="150"/>
      <c r="F15" s="149"/>
      <c r="G15" s="148">
        <f>G11-G13-G14</f>
        <v>0</v>
      </c>
      <c r="H15" s="147" t="s">
        <v>322</v>
      </c>
      <c r="I15" s="130"/>
      <c r="K15" s="124"/>
      <c r="L15" s="124"/>
    </row>
    <row r="16" spans="1:13" ht="18.75" customHeight="1" x14ac:dyDescent="0.4">
      <c r="B16" s="136"/>
    </row>
    <row r="17" spans="2:12" ht="18.75" customHeight="1" x14ac:dyDescent="0.4">
      <c r="B17" s="146" t="s">
        <v>694</v>
      </c>
      <c r="C17" s="145">
        <f>(G13+G14)/10000</f>
        <v>0</v>
      </c>
      <c r="D17" s="144" t="s">
        <v>693</v>
      </c>
      <c r="E17" s="143" t="b">
        <f>IF(H8='根域制限栽培リスト（削除不可）'!B3,'根域制限栽培リスト（削除不可）'!C3,IF(H8='根域制限栽培リスト（削除不可）'!B4,'根域制限栽培リスト（削除不可）'!C4))</f>
        <v>0</v>
      </c>
      <c r="F17" s="142" t="s">
        <v>690</v>
      </c>
    </row>
    <row r="18" spans="2:12" ht="18.75" customHeight="1" x14ac:dyDescent="0.4">
      <c r="B18" s="141" t="s">
        <v>692</v>
      </c>
      <c r="C18" s="783" t="s">
        <v>691</v>
      </c>
      <c r="D18" s="784"/>
      <c r="E18" s="140" t="b">
        <f>E17</f>
        <v>0</v>
      </c>
      <c r="F18" s="139" t="s">
        <v>690</v>
      </c>
      <c r="G18" s="138">
        <f>ROUNDDOWN(C17*10000*E18,-3)</f>
        <v>0</v>
      </c>
      <c r="H18" s="137" t="s">
        <v>689</v>
      </c>
    </row>
    <row r="19" spans="2:12" ht="18.75" customHeight="1" x14ac:dyDescent="0.4">
      <c r="B19" s="136"/>
    </row>
    <row r="20" spans="2:12" ht="18.75" customHeight="1" x14ac:dyDescent="0.4">
      <c r="B20" s="135" t="s">
        <v>688</v>
      </c>
      <c r="C20" s="788" t="s">
        <v>687</v>
      </c>
      <c r="D20" s="788"/>
      <c r="E20" s="788"/>
      <c r="F20" s="789">
        <f>MIN(G18,G13)</f>
        <v>0</v>
      </c>
      <c r="G20" s="789"/>
      <c r="H20" s="134" t="s">
        <v>322</v>
      </c>
      <c r="J20" s="124"/>
      <c r="K20" s="124"/>
      <c r="L20" s="124"/>
    </row>
    <row r="21" spans="2:12" ht="18.75" customHeight="1" x14ac:dyDescent="0.4">
      <c r="B21" s="133"/>
      <c r="C21" s="133"/>
      <c r="D21" s="133"/>
      <c r="E21" s="133"/>
      <c r="F21" s="132"/>
      <c r="G21" s="131"/>
      <c r="H21" s="130"/>
      <c r="K21" s="124"/>
      <c r="L21" s="124"/>
    </row>
    <row r="22" spans="2:12" ht="18.75" customHeight="1" x14ac:dyDescent="0.4">
      <c r="B22" s="295" t="s">
        <v>431</v>
      </c>
      <c r="C22" s="296"/>
      <c r="D22" s="297"/>
      <c r="E22" s="790" t="s">
        <v>3</v>
      </c>
      <c r="F22" s="295" t="s">
        <v>184</v>
      </c>
      <c r="G22" s="297"/>
      <c r="H22" s="447" t="s">
        <v>6</v>
      </c>
    </row>
    <row r="23" spans="2:12" ht="18.75" customHeight="1" x14ac:dyDescent="0.4">
      <c r="B23" s="129" t="s">
        <v>686</v>
      </c>
      <c r="C23" s="129" t="s">
        <v>183</v>
      </c>
      <c r="D23" s="129" t="s">
        <v>185</v>
      </c>
      <c r="E23" s="452"/>
      <c r="F23" s="129" t="s">
        <v>685</v>
      </c>
      <c r="G23" s="129" t="s">
        <v>684</v>
      </c>
      <c r="H23" s="447"/>
    </row>
    <row r="24" spans="2:12" ht="18.75" customHeight="1" x14ac:dyDescent="0.4">
      <c r="B24" s="126">
        <f>D8</f>
        <v>0</v>
      </c>
      <c r="C24" s="126">
        <f>E8</f>
        <v>0</v>
      </c>
      <c r="D24" s="126">
        <f>C8</f>
        <v>0</v>
      </c>
      <c r="E24" s="126" t="b">
        <f>G8</f>
        <v>0</v>
      </c>
      <c r="F24" s="128">
        <f>F20</f>
        <v>0</v>
      </c>
      <c r="G24" s="127">
        <f>G14</f>
        <v>0</v>
      </c>
      <c r="H24" s="126">
        <f>E24-F24-G24</f>
        <v>0</v>
      </c>
    </row>
    <row r="25" spans="2:12" ht="18.75" customHeight="1" x14ac:dyDescent="0.4">
      <c r="H25" s="86"/>
    </row>
    <row r="27" spans="2:12" x14ac:dyDescent="0.4">
      <c r="J27" s="124"/>
    </row>
    <row r="28" spans="2:12" x14ac:dyDescent="0.4">
      <c r="B28" s="125"/>
      <c r="C28" s="125"/>
      <c r="D28" s="125"/>
      <c r="E28" s="125"/>
      <c r="F28" s="125"/>
      <c r="G28" s="782"/>
      <c r="H28" s="782"/>
      <c r="I28" s="124"/>
      <c r="J28" s="124"/>
      <c r="K28" s="124"/>
      <c r="L28" s="124"/>
    </row>
    <row r="30" spans="2:12" x14ac:dyDescent="0.4">
      <c r="B30" s="124"/>
      <c r="C30" s="124"/>
      <c r="D30" s="124"/>
      <c r="E30" s="124"/>
      <c r="F30" s="124"/>
      <c r="G30" s="124"/>
      <c r="H30" s="124"/>
      <c r="I30" s="124"/>
      <c r="J30" s="124"/>
      <c r="K30" s="124"/>
      <c r="L30" s="124"/>
    </row>
    <row r="31" spans="2:12" x14ac:dyDescent="0.4">
      <c r="B31" s="124"/>
      <c r="C31" s="124"/>
      <c r="D31" s="124"/>
      <c r="E31" s="124"/>
      <c r="F31" s="124"/>
      <c r="G31" s="124"/>
      <c r="H31" s="124"/>
      <c r="I31" s="124"/>
      <c r="J31" s="124"/>
      <c r="K31" s="124"/>
      <c r="L31" s="124"/>
    </row>
    <row r="32" spans="2:12" x14ac:dyDescent="0.4">
      <c r="B32" s="124"/>
      <c r="C32" s="124"/>
      <c r="D32" s="124"/>
      <c r="E32" s="124"/>
      <c r="F32" s="124"/>
      <c r="G32" s="124"/>
      <c r="H32" s="124"/>
      <c r="I32" s="124"/>
      <c r="J32" s="124"/>
      <c r="K32" s="124"/>
      <c r="L32" s="124"/>
    </row>
    <row r="33" spans="2:12" x14ac:dyDescent="0.4">
      <c r="B33" s="124"/>
      <c r="C33" s="124"/>
      <c r="D33" s="124"/>
      <c r="E33" s="124"/>
      <c r="F33" s="124"/>
      <c r="G33" s="124"/>
      <c r="H33" s="124"/>
      <c r="I33" s="124"/>
      <c r="J33" s="124"/>
      <c r="K33" s="124"/>
      <c r="L33" s="124"/>
    </row>
    <row r="34" spans="2:12" x14ac:dyDescent="0.4">
      <c r="B34" s="124"/>
      <c r="C34" s="124"/>
      <c r="D34" s="124"/>
      <c r="E34" s="124"/>
      <c r="F34" s="124"/>
      <c r="G34" s="124"/>
      <c r="H34" s="124"/>
      <c r="I34" s="124"/>
      <c r="J34" s="124"/>
      <c r="K34" s="124"/>
      <c r="L34" s="124"/>
    </row>
    <row r="35" spans="2:12" x14ac:dyDescent="0.4">
      <c r="B35" s="124"/>
      <c r="C35" s="124"/>
      <c r="D35" s="124"/>
      <c r="E35" s="124"/>
      <c r="F35" s="124"/>
      <c r="G35" s="124"/>
      <c r="H35" s="124"/>
      <c r="I35" s="124"/>
      <c r="J35" s="124"/>
      <c r="K35" s="124"/>
      <c r="L35" s="124"/>
    </row>
    <row r="36" spans="2:12" x14ac:dyDescent="0.4">
      <c r="B36" s="124"/>
      <c r="C36" s="124"/>
      <c r="D36" s="124"/>
      <c r="E36" s="124"/>
      <c r="F36" s="124"/>
      <c r="G36" s="124"/>
      <c r="H36" s="124"/>
      <c r="I36" s="124"/>
      <c r="J36" s="124"/>
      <c r="K36" s="124"/>
      <c r="L36" s="124"/>
    </row>
    <row r="37" spans="2:12" x14ac:dyDescent="0.4">
      <c r="B37" s="124"/>
      <c r="C37" s="124"/>
      <c r="D37" s="124"/>
      <c r="E37" s="124"/>
      <c r="F37" s="124"/>
      <c r="G37" s="124"/>
      <c r="H37" s="124"/>
      <c r="I37" s="124"/>
      <c r="K37" s="124"/>
      <c r="L37" s="124"/>
    </row>
  </sheetData>
  <mergeCells count="21">
    <mergeCell ref="G28:H28"/>
    <mergeCell ref="C18:D18"/>
    <mergeCell ref="C14:F14"/>
    <mergeCell ref="C20:E20"/>
    <mergeCell ref="F20:G20"/>
    <mergeCell ref="F22:G22"/>
    <mergeCell ref="E22:E23"/>
    <mergeCell ref="H22:H23"/>
    <mergeCell ref="B2:H4"/>
    <mergeCell ref="C6:E6"/>
    <mergeCell ref="F6:F7"/>
    <mergeCell ref="G6:G7"/>
    <mergeCell ref="H8:I8"/>
    <mergeCell ref="B12:F12"/>
    <mergeCell ref="B11:F11"/>
    <mergeCell ref="B22:D22"/>
    <mergeCell ref="L6:M7"/>
    <mergeCell ref="D10:E10"/>
    <mergeCell ref="H6:I7"/>
    <mergeCell ref="J6:K7"/>
    <mergeCell ref="J8:K8"/>
  </mergeCells>
  <phoneticPr fontId="1"/>
  <dataValidations count="2">
    <dataValidation type="list" allowBlank="1" showInputMessage="1" showErrorMessage="1" sqref="J9:J10">
      <formula1>#REF!</formula1>
    </dataValidation>
    <dataValidation type="list" allowBlank="1" showInputMessage="1" showErrorMessage="1" sqref="F18">
      <formula1>#REF!</formula1>
    </dataValidation>
  </dataValidations>
  <pageMargins left="0.7" right="0.7" top="0.75" bottom="0.75" header="0.3" footer="0.3"/>
  <pageSetup paperSize="9" scale="81" orientation="landscape"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'根域制限栽培リスト（削除不可）'!$A$3:$A$4</xm:f>
          </x14:formula1>
          <xm:sqref>F8</xm:sqref>
        </x14:dataValidation>
        <x14:dataValidation type="list" allowBlank="1" showInputMessage="1" showErrorMessage="1">
          <x14:formula1>
            <xm:f>'根域制限栽培リスト（削除不可）'!$B$3:$B$4</xm:f>
          </x14:formula1>
          <xm:sqref>H8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M37"/>
  <sheetViews>
    <sheetView view="pageBreakPreview" zoomScaleNormal="91" zoomScaleSheetLayoutView="100" workbookViewId="0">
      <selection activeCell="AG19" sqref="AG19:AJ19"/>
    </sheetView>
  </sheetViews>
  <sheetFormatPr defaultColWidth="9" defaultRowHeight="18.75" customHeight="1" x14ac:dyDescent="0.4"/>
  <cols>
    <col min="1" max="1" width="9" style="1"/>
    <col min="2" max="2" width="13.125" style="1" customWidth="1"/>
    <col min="3" max="5" width="11.125" style="1" customWidth="1"/>
    <col min="6" max="6" width="12.25" style="1" customWidth="1"/>
    <col min="7" max="7" width="17.875" style="1" customWidth="1"/>
    <col min="8" max="8" width="9.375" style="1" customWidth="1"/>
    <col min="9" max="9" width="9.75" style="1" customWidth="1"/>
    <col min="10" max="10" width="10.125" style="1" customWidth="1"/>
    <col min="11" max="11" width="6.75" style="1" customWidth="1"/>
    <col min="12" max="13" width="11" style="1" customWidth="1"/>
    <col min="14" max="16384" width="9" style="1"/>
  </cols>
  <sheetData>
    <row r="1" spans="1:13" ht="18.75" customHeight="1" x14ac:dyDescent="0.4">
      <c r="A1" s="1" t="s">
        <v>722</v>
      </c>
    </row>
    <row r="2" spans="1:13" ht="18.75" customHeight="1" x14ac:dyDescent="0.4">
      <c r="B2" s="774" t="s">
        <v>724</v>
      </c>
      <c r="C2" s="774"/>
      <c r="D2" s="774"/>
      <c r="E2" s="774"/>
      <c r="F2" s="774"/>
      <c r="G2" s="774"/>
      <c r="H2" s="774"/>
      <c r="I2" s="183"/>
      <c r="J2" s="1" t="s">
        <v>720</v>
      </c>
    </row>
    <row r="3" spans="1:13" ht="18.75" customHeight="1" x14ac:dyDescent="0.4">
      <c r="B3" s="774"/>
      <c r="C3" s="774"/>
      <c r="D3" s="774"/>
      <c r="E3" s="774"/>
      <c r="F3" s="774"/>
      <c r="G3" s="774"/>
      <c r="H3" s="774"/>
      <c r="I3" s="182"/>
      <c r="J3" s="1" t="s">
        <v>719</v>
      </c>
    </row>
    <row r="4" spans="1:13" ht="18.75" customHeight="1" x14ac:dyDescent="0.4">
      <c r="B4" s="774"/>
      <c r="C4" s="774"/>
      <c r="D4" s="774"/>
      <c r="E4" s="774"/>
      <c r="F4" s="774"/>
      <c r="G4" s="774"/>
      <c r="H4" s="774"/>
      <c r="I4" s="181"/>
      <c r="J4" s="1" t="s">
        <v>718</v>
      </c>
    </row>
    <row r="5" spans="1:13" ht="18.75" customHeight="1" x14ac:dyDescent="0.4">
      <c r="G5" s="136"/>
    </row>
    <row r="6" spans="1:13" s="161" customFormat="1" ht="18.75" customHeight="1" x14ac:dyDescent="0.15">
      <c r="A6" s="1"/>
      <c r="B6" s="180" t="s">
        <v>717</v>
      </c>
      <c r="C6" s="775" t="s">
        <v>716</v>
      </c>
      <c r="D6" s="776"/>
      <c r="E6" s="777"/>
      <c r="F6" s="778" t="s">
        <v>715</v>
      </c>
      <c r="G6" s="778" t="s">
        <v>714</v>
      </c>
      <c r="H6" s="340" t="s">
        <v>713</v>
      </c>
      <c r="I6" s="340"/>
      <c r="J6" s="340" t="s">
        <v>712</v>
      </c>
      <c r="K6" s="340"/>
      <c r="L6" s="767" t="s">
        <v>711</v>
      </c>
      <c r="M6" s="768"/>
    </row>
    <row r="7" spans="1:13" s="161" customFormat="1" ht="18.75" customHeight="1" x14ac:dyDescent="0.15">
      <c r="B7" s="179" t="s">
        <v>710</v>
      </c>
      <c r="C7" s="178" t="s">
        <v>709</v>
      </c>
      <c r="D7" s="177" t="s">
        <v>708</v>
      </c>
      <c r="E7" s="176" t="s">
        <v>707</v>
      </c>
      <c r="F7" s="779"/>
      <c r="G7" s="779"/>
      <c r="H7" s="340"/>
      <c r="I7" s="340"/>
      <c r="J7" s="340"/>
      <c r="K7" s="340"/>
      <c r="L7" s="769"/>
      <c r="M7" s="770"/>
    </row>
    <row r="8" spans="1:13" s="161" customFormat="1" ht="18.75" customHeight="1" x14ac:dyDescent="0.15">
      <c r="B8" s="190"/>
      <c r="C8" s="174">
        <f>D8+E8</f>
        <v>0</v>
      </c>
      <c r="D8" s="173"/>
      <c r="E8" s="172"/>
      <c r="F8" s="171">
        <f>'別紙B-2'!AN13</f>
        <v>0</v>
      </c>
      <c r="G8" s="170" t="b">
        <f>IF(F8='V字ジョイントリスト（削除不可）'!A3,'4(V字)'!D8,IF('4(V字)'!F8='V字ジョイントリスト（削除不可）'!A4,'4(V字)'!C8))</f>
        <v>0</v>
      </c>
      <c r="H8" s="780"/>
      <c r="I8" s="781"/>
      <c r="J8" s="772"/>
      <c r="K8" s="773"/>
      <c r="L8" s="169" t="b">
        <f>IF(AND('4(V字)'!F8='V字ジョイントリスト（削除不可）'!A3,'4(V字)'!H8='V字ジョイントリスト（削除不可）'!B3),'V字ジョイントリスト（削除不可）'!G5,IF(AND('4(V字)'!F8='V字ジョイントリスト（削除不可）'!A3,'4(V字)'!H8='V字ジョイントリスト（削除不可）'!B4),'V字ジョイントリスト（削除不可）'!I5,IF(AND('4(V字)'!F8='V字ジョイントリスト（削除不可）'!A3,'4(V字)'!H8='V字ジョイントリスト（削除不可）'!B5),'V字ジョイントリスト（削除不可）'!K5,IF(AND(F8='V字ジョイントリスト（削除不可）'!A4,'4(V字)'!H8='V字ジョイントリスト（削除不可）'!B3),'V字ジョイントリスト（削除不可）'!H5,IF(AND(F8='V字ジョイントリスト（削除不可）'!A4,'4(V字)'!H8='V字ジョイントリスト（削除不可）'!B4),'V字ジョイントリスト（削除不可）'!J5,IF(AND(F8='V字ジョイントリスト（削除不可）'!A4,'4(V字)'!H8='V字ジョイントリスト（削除不可）'!B5),'V字ジョイントリスト（削除不可）'!L5))))))</f>
        <v>0</v>
      </c>
      <c r="M8" s="168" t="s">
        <v>706</v>
      </c>
    </row>
    <row r="9" spans="1:13" s="161" customFormat="1" ht="18.75" customHeight="1" x14ac:dyDescent="0.15">
      <c r="B9" s="167"/>
      <c r="C9" s="166"/>
      <c r="D9" s="166"/>
      <c r="E9" s="166"/>
      <c r="F9" s="166"/>
      <c r="G9" s="165"/>
      <c r="H9" s="164"/>
      <c r="I9" s="163"/>
      <c r="J9" s="162"/>
    </row>
    <row r="10" spans="1:13" ht="18.75" customHeight="1" x14ac:dyDescent="0.4">
      <c r="B10" s="146" t="s">
        <v>705</v>
      </c>
      <c r="C10" s="145" t="b">
        <f>L8</f>
        <v>0</v>
      </c>
      <c r="D10" s="771" t="s">
        <v>704</v>
      </c>
      <c r="E10" s="771"/>
      <c r="F10" s="143" t="b">
        <f>IF(H8='V字ジョイントリスト（削除不可）'!B3,'V字ジョイントリスト（削除不可）'!D3,IF('4(V字)'!H8='V字ジョイントリスト（削除不可）'!B4,'V字ジョイントリスト（削除不可）'!D4,IF('4(V字)'!H8='V字ジョイントリスト（削除不可）'!B5,'V字ジョイントリスト（削除不可）'!D5)))</f>
        <v>0</v>
      </c>
      <c r="G10" s="142" t="s">
        <v>690</v>
      </c>
      <c r="J10" s="130"/>
    </row>
    <row r="11" spans="1:13" ht="18.75" customHeight="1" x14ac:dyDescent="0.4">
      <c r="B11" s="764" t="s">
        <v>703</v>
      </c>
      <c r="C11" s="765"/>
      <c r="D11" s="765"/>
      <c r="E11" s="765"/>
      <c r="F11" s="766"/>
      <c r="G11" s="189" t="b">
        <f>G8</f>
        <v>0</v>
      </c>
      <c r="H11" s="188" t="s">
        <v>322</v>
      </c>
      <c r="I11" s="130"/>
      <c r="J11" s="130"/>
      <c r="K11" s="124"/>
      <c r="L11" s="124"/>
    </row>
    <row r="12" spans="1:13" ht="18.75" customHeight="1" x14ac:dyDescent="0.4">
      <c r="B12" s="761" t="s">
        <v>702</v>
      </c>
      <c r="C12" s="762"/>
      <c r="D12" s="762"/>
      <c r="E12" s="762"/>
      <c r="F12" s="763"/>
      <c r="G12" s="158">
        <f>G11-L8*B8*1000</f>
        <v>0</v>
      </c>
      <c r="H12" s="187" t="s">
        <v>701</v>
      </c>
      <c r="I12" s="130"/>
      <c r="J12" s="156"/>
      <c r="K12" s="124"/>
      <c r="L12" s="124"/>
    </row>
    <row r="13" spans="1:13" ht="18.75" customHeight="1" x14ac:dyDescent="0.4">
      <c r="B13" s="141" t="s">
        <v>692</v>
      </c>
      <c r="C13" s="155" t="s">
        <v>700</v>
      </c>
      <c r="D13" s="140">
        <f>H8</f>
        <v>0</v>
      </c>
      <c r="E13" s="153" t="s">
        <v>690</v>
      </c>
      <c r="F13" s="139"/>
      <c r="G13" s="138">
        <f>ROUNDDOWN(G12*D13,-3)</f>
        <v>0</v>
      </c>
      <c r="H13" s="137" t="s">
        <v>699</v>
      </c>
      <c r="I13" s="130"/>
      <c r="K13" s="124"/>
      <c r="L13" s="124"/>
    </row>
    <row r="14" spans="1:13" ht="18.75" customHeight="1" x14ac:dyDescent="0.4">
      <c r="B14" s="152" t="s">
        <v>698</v>
      </c>
      <c r="C14" s="785" t="s">
        <v>723</v>
      </c>
      <c r="D14" s="786"/>
      <c r="E14" s="786"/>
      <c r="F14" s="787"/>
      <c r="G14" s="148">
        <f>ROUNDUP(G12*J8,-3)</f>
        <v>0</v>
      </c>
      <c r="H14" s="147" t="s">
        <v>696</v>
      </c>
      <c r="I14" s="130"/>
      <c r="J14" s="130"/>
      <c r="K14" s="124"/>
      <c r="L14" s="124"/>
    </row>
    <row r="15" spans="1:13" ht="18.75" customHeight="1" x14ac:dyDescent="0.4">
      <c r="B15" s="152" t="s">
        <v>695</v>
      </c>
      <c r="C15" s="151"/>
      <c r="D15" s="150"/>
      <c r="E15" s="150"/>
      <c r="F15" s="149"/>
      <c r="G15" s="148">
        <f>G11-G13-G14</f>
        <v>0</v>
      </c>
      <c r="H15" s="147" t="s">
        <v>322</v>
      </c>
      <c r="I15" s="130"/>
      <c r="K15" s="124"/>
      <c r="L15" s="124"/>
    </row>
    <row r="16" spans="1:13" ht="18.75" customHeight="1" x14ac:dyDescent="0.4">
      <c r="B16" s="136"/>
    </row>
    <row r="17" spans="2:12" ht="18.75" customHeight="1" x14ac:dyDescent="0.4">
      <c r="B17" s="146" t="s">
        <v>694</v>
      </c>
      <c r="C17" s="145">
        <f>(G13+G14)/10000</f>
        <v>0</v>
      </c>
      <c r="D17" s="144" t="s">
        <v>693</v>
      </c>
      <c r="E17" s="143" t="b">
        <f>IF(H8='V字ジョイントリスト（削除不可）'!B3,'V字ジョイントリスト（削除不可）'!C3,IF('4(V字)'!H8='V字ジョイントリスト（削除不可）'!B4,'V字ジョイントリスト（削除不可）'!C4,IF('4(V字)'!H8='V字ジョイントリスト（削除不可）'!B5,'V字ジョイントリスト（削除不可）'!C5)))</f>
        <v>0</v>
      </c>
      <c r="F17" s="142" t="s">
        <v>690</v>
      </c>
    </row>
    <row r="18" spans="2:12" ht="18.75" customHeight="1" x14ac:dyDescent="0.4">
      <c r="B18" s="141" t="s">
        <v>692</v>
      </c>
      <c r="C18" s="783" t="s">
        <v>691</v>
      </c>
      <c r="D18" s="784"/>
      <c r="E18" s="140" t="b">
        <f>E17</f>
        <v>0</v>
      </c>
      <c r="F18" s="139" t="s">
        <v>690</v>
      </c>
      <c r="G18" s="138">
        <f>ROUNDDOWN(C17*10000*E18,-3)</f>
        <v>0</v>
      </c>
      <c r="H18" s="137" t="s">
        <v>322</v>
      </c>
    </row>
    <row r="19" spans="2:12" ht="18.75" customHeight="1" x14ac:dyDescent="0.4">
      <c r="B19" s="133"/>
      <c r="C19" s="186"/>
      <c r="D19" s="186"/>
      <c r="E19" s="186"/>
      <c r="F19" s="186"/>
      <c r="G19" s="132"/>
      <c r="H19" s="185"/>
    </row>
    <row r="20" spans="2:12" ht="18.75" customHeight="1" x14ac:dyDescent="0.4">
      <c r="B20" s="135" t="s">
        <v>688</v>
      </c>
      <c r="C20" s="788" t="s">
        <v>687</v>
      </c>
      <c r="D20" s="788"/>
      <c r="E20" s="788"/>
      <c r="F20" s="789">
        <f>MIN(G18,G13)</f>
        <v>0</v>
      </c>
      <c r="G20" s="789"/>
      <c r="H20" s="134" t="s">
        <v>322</v>
      </c>
      <c r="I20" s="124"/>
      <c r="J20" s="124"/>
      <c r="K20" s="124"/>
    </row>
    <row r="21" spans="2:12" ht="18.75" customHeight="1" x14ac:dyDescent="0.4">
      <c r="B21" s="133"/>
      <c r="C21" s="133"/>
      <c r="D21" s="133"/>
      <c r="E21" s="133"/>
      <c r="F21" s="132"/>
      <c r="G21" s="131"/>
      <c r="H21" s="130"/>
      <c r="J21" s="124"/>
      <c r="K21" s="124"/>
    </row>
    <row r="22" spans="2:12" ht="18.75" customHeight="1" x14ac:dyDescent="0.4">
      <c r="B22" s="447" t="s">
        <v>431</v>
      </c>
      <c r="C22" s="447"/>
      <c r="D22" s="447"/>
      <c r="E22" s="447" t="s">
        <v>3</v>
      </c>
      <c r="F22" s="447" t="s">
        <v>184</v>
      </c>
      <c r="G22" s="447"/>
      <c r="H22" s="447" t="s">
        <v>6</v>
      </c>
    </row>
    <row r="23" spans="2:12" ht="18.75" customHeight="1" x14ac:dyDescent="0.4">
      <c r="B23" s="129" t="s">
        <v>686</v>
      </c>
      <c r="C23" s="129" t="s">
        <v>183</v>
      </c>
      <c r="D23" s="129" t="s">
        <v>185</v>
      </c>
      <c r="E23" s="447"/>
      <c r="F23" s="129" t="s">
        <v>685</v>
      </c>
      <c r="G23" s="129" t="s">
        <v>684</v>
      </c>
      <c r="H23" s="447"/>
    </row>
    <row r="24" spans="2:12" ht="18.75" customHeight="1" x14ac:dyDescent="0.4">
      <c r="B24" s="126">
        <f>D8</f>
        <v>0</v>
      </c>
      <c r="C24" s="126">
        <f>E8</f>
        <v>0</v>
      </c>
      <c r="D24" s="126">
        <f>C8</f>
        <v>0</v>
      </c>
      <c r="E24" s="126" t="b">
        <f>G8</f>
        <v>0</v>
      </c>
      <c r="F24" s="128">
        <f>F20</f>
        <v>0</v>
      </c>
      <c r="G24" s="184"/>
      <c r="H24" s="126">
        <f>E24-F24-G24</f>
        <v>0</v>
      </c>
    </row>
    <row r="27" spans="2:12" ht="18.75" customHeight="1" x14ac:dyDescent="0.4">
      <c r="J27" s="124"/>
    </row>
    <row r="28" spans="2:12" ht="18.75" customHeight="1" x14ac:dyDescent="0.4">
      <c r="B28" s="125"/>
      <c r="C28" s="125"/>
      <c r="D28" s="125"/>
      <c r="E28" s="125"/>
      <c r="F28" s="125"/>
      <c r="G28" s="782"/>
      <c r="H28" s="782"/>
      <c r="I28" s="124"/>
      <c r="J28" s="124"/>
      <c r="K28" s="124"/>
      <c r="L28" s="124"/>
    </row>
    <row r="30" spans="2:12" ht="18.75" customHeight="1" x14ac:dyDescent="0.4">
      <c r="B30" s="124"/>
      <c r="C30" s="124"/>
      <c r="D30" s="124"/>
      <c r="E30" s="124"/>
      <c r="F30" s="124"/>
      <c r="G30" s="124"/>
      <c r="H30" s="124"/>
      <c r="I30" s="124"/>
      <c r="J30" s="124"/>
      <c r="K30" s="124"/>
      <c r="L30" s="124"/>
    </row>
    <row r="31" spans="2:12" ht="18.75" customHeight="1" x14ac:dyDescent="0.4">
      <c r="B31" s="124"/>
      <c r="C31" s="124"/>
      <c r="D31" s="124"/>
      <c r="E31" s="124"/>
      <c r="F31" s="124"/>
      <c r="G31" s="124"/>
      <c r="H31" s="124"/>
      <c r="I31" s="124"/>
      <c r="J31" s="124"/>
      <c r="K31" s="124"/>
      <c r="L31" s="124"/>
    </row>
    <row r="32" spans="2:12" ht="18.75" customHeight="1" x14ac:dyDescent="0.4">
      <c r="B32" s="124"/>
      <c r="C32" s="124"/>
      <c r="D32" s="124"/>
      <c r="E32" s="124"/>
      <c r="F32" s="124"/>
      <c r="G32" s="124"/>
      <c r="H32" s="124"/>
      <c r="I32" s="124"/>
      <c r="J32" s="124"/>
      <c r="K32" s="124"/>
      <c r="L32" s="124"/>
    </row>
    <row r="33" spans="2:12" ht="18.75" customHeight="1" x14ac:dyDescent="0.4">
      <c r="B33" s="124"/>
      <c r="C33" s="124"/>
      <c r="D33" s="124"/>
      <c r="E33" s="124"/>
      <c r="F33" s="124"/>
      <c r="G33" s="124"/>
      <c r="H33" s="124"/>
      <c r="I33" s="124"/>
      <c r="J33" s="124"/>
      <c r="K33" s="124"/>
      <c r="L33" s="124"/>
    </row>
    <row r="34" spans="2:12" ht="18.75" customHeight="1" x14ac:dyDescent="0.4">
      <c r="B34" s="124"/>
      <c r="C34" s="124"/>
      <c r="D34" s="124"/>
      <c r="E34" s="124"/>
      <c r="F34" s="124"/>
      <c r="G34" s="124"/>
      <c r="H34" s="124"/>
      <c r="I34" s="124"/>
      <c r="J34" s="124"/>
      <c r="K34" s="124"/>
      <c r="L34" s="124"/>
    </row>
    <row r="35" spans="2:12" ht="18.75" customHeight="1" x14ac:dyDescent="0.4">
      <c r="B35" s="124"/>
      <c r="C35" s="124"/>
      <c r="D35" s="124"/>
      <c r="E35" s="124"/>
      <c r="F35" s="124"/>
      <c r="G35" s="124"/>
      <c r="H35" s="124"/>
      <c r="I35" s="124"/>
      <c r="J35" s="124"/>
      <c r="K35" s="124"/>
      <c r="L35" s="124"/>
    </row>
    <row r="36" spans="2:12" ht="18.75" customHeight="1" x14ac:dyDescent="0.4">
      <c r="B36" s="124"/>
      <c r="C36" s="124"/>
      <c r="D36" s="124"/>
      <c r="E36" s="124"/>
      <c r="F36" s="124"/>
      <c r="G36" s="124"/>
      <c r="H36" s="124"/>
      <c r="I36" s="124"/>
      <c r="J36" s="124"/>
      <c r="K36" s="124"/>
      <c r="L36" s="124"/>
    </row>
    <row r="37" spans="2:12" ht="18.75" customHeight="1" x14ac:dyDescent="0.4">
      <c r="B37" s="124"/>
      <c r="C37" s="124"/>
      <c r="D37" s="124"/>
      <c r="E37" s="124"/>
      <c r="F37" s="124"/>
      <c r="G37" s="124"/>
      <c r="H37" s="124"/>
      <c r="I37" s="124"/>
      <c r="K37" s="124"/>
      <c r="L37" s="124"/>
    </row>
  </sheetData>
  <mergeCells count="21">
    <mergeCell ref="B2:H4"/>
    <mergeCell ref="C6:E6"/>
    <mergeCell ref="F6:F7"/>
    <mergeCell ref="G6:G7"/>
    <mergeCell ref="H6:I7"/>
    <mergeCell ref="G28:H28"/>
    <mergeCell ref="C20:E20"/>
    <mergeCell ref="F20:G20"/>
    <mergeCell ref="B22:D22"/>
    <mergeCell ref="E22:E23"/>
    <mergeCell ref="F22:G22"/>
    <mergeCell ref="L6:M7"/>
    <mergeCell ref="J6:K7"/>
    <mergeCell ref="J8:K8"/>
    <mergeCell ref="H22:H23"/>
    <mergeCell ref="B11:F11"/>
    <mergeCell ref="B12:F12"/>
    <mergeCell ref="D10:E10"/>
    <mergeCell ref="H8:I8"/>
    <mergeCell ref="C18:D18"/>
    <mergeCell ref="C14:F14"/>
  </mergeCells>
  <phoneticPr fontId="1"/>
  <dataValidations count="2">
    <dataValidation type="list" allowBlank="1" showInputMessage="1" showErrorMessage="1" sqref="J9:J10">
      <formula1>#REF!</formula1>
    </dataValidation>
    <dataValidation type="list" allowBlank="1" showInputMessage="1" showErrorMessage="1" sqref="F9 F18:F19">
      <formula1>#REF!</formula1>
    </dataValidation>
  </dataValidations>
  <pageMargins left="0.7" right="0.7" top="0.75" bottom="0.75" header="0.3" footer="0.3"/>
  <pageSetup paperSize="9" scale="82" orientation="landscape"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'V字ジョイントリスト（削除不可）'!$A$3:$A$4</xm:f>
          </x14:formula1>
          <xm:sqref>F8</xm:sqref>
        </x14:dataValidation>
        <x14:dataValidation type="list" allowBlank="1" showInputMessage="1" showErrorMessage="1">
          <x14:formula1>
            <xm:f>'V字ジョイントリスト（削除不可）'!$B$3:$B$5</xm:f>
          </x14:formula1>
          <xm:sqref>H8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pageSetUpPr fitToPage="1"/>
  </sheetPr>
  <dimension ref="A1:I22"/>
  <sheetViews>
    <sheetView view="pageBreakPreview" zoomScaleNormal="100" zoomScaleSheetLayoutView="100" workbookViewId="0">
      <selection activeCell="AG19" sqref="AG19:AJ19"/>
    </sheetView>
  </sheetViews>
  <sheetFormatPr defaultColWidth="9" defaultRowHeight="21" customHeight="1" x14ac:dyDescent="0.4"/>
  <cols>
    <col min="1" max="1" width="1.375" style="1" customWidth="1"/>
    <col min="2" max="2" width="5.25" style="1" customWidth="1"/>
    <col min="3" max="3" width="8.125" style="1" customWidth="1"/>
    <col min="4" max="4" width="1.5" style="1" customWidth="1"/>
    <col min="5" max="5" width="10.75" style="1" customWidth="1"/>
    <col min="6" max="6" width="3.875" style="1" customWidth="1"/>
    <col min="7" max="7" width="14.25" style="1" customWidth="1"/>
    <col min="8" max="8" width="12.75" style="1" customWidth="1"/>
    <col min="9" max="9" width="12.25" style="1" customWidth="1"/>
    <col min="10" max="10" width="1.25" style="1" customWidth="1"/>
    <col min="11" max="16384" width="9" style="1"/>
  </cols>
  <sheetData>
    <row r="1" spans="1:9" ht="21" customHeight="1" x14ac:dyDescent="0.4">
      <c r="A1" s="1" t="s">
        <v>738</v>
      </c>
    </row>
    <row r="2" spans="1:9" ht="30" customHeight="1" x14ac:dyDescent="0.4">
      <c r="B2" s="760" t="s">
        <v>737</v>
      </c>
      <c r="C2" s="760"/>
      <c r="D2" s="760"/>
      <c r="E2" s="760"/>
      <c r="F2" s="760"/>
      <c r="G2" s="760"/>
      <c r="H2" s="760"/>
      <c r="I2" s="760"/>
    </row>
    <row r="4" spans="1:9" ht="21" customHeight="1" x14ac:dyDescent="0.4">
      <c r="B4" s="794" t="s">
        <v>736</v>
      </c>
      <c r="C4" s="794"/>
      <c r="D4" s="194" t="s">
        <v>732</v>
      </c>
      <c r="E4" s="1" t="s">
        <v>735</v>
      </c>
      <c r="F4" s="1" t="s">
        <v>556</v>
      </c>
    </row>
    <row r="5" spans="1:9" ht="24" customHeight="1" x14ac:dyDescent="0.4">
      <c r="B5" s="795" t="s">
        <v>734</v>
      </c>
      <c r="C5" s="795"/>
      <c r="D5" s="194" t="s">
        <v>732</v>
      </c>
      <c r="E5" s="796">
        <f>'別紙B-2'!U8</f>
        <v>0</v>
      </c>
      <c r="F5" s="796"/>
      <c r="G5" s="796"/>
      <c r="H5" s="796"/>
    </row>
    <row r="6" spans="1:9" ht="24" customHeight="1" x14ac:dyDescent="0.4">
      <c r="B6" s="794" t="s">
        <v>733</v>
      </c>
      <c r="C6" s="794"/>
      <c r="D6" s="194" t="s">
        <v>732</v>
      </c>
      <c r="E6" s="797"/>
      <c r="F6" s="797"/>
      <c r="G6" s="797"/>
      <c r="H6" s="797"/>
    </row>
    <row r="7" spans="1:9" ht="24" customHeight="1" x14ac:dyDescent="0.4">
      <c r="B7" s="3"/>
      <c r="C7" s="3"/>
      <c r="D7" s="3"/>
      <c r="E7" s="3"/>
      <c r="F7" s="3"/>
      <c r="G7" s="3"/>
      <c r="H7" s="3"/>
    </row>
    <row r="8" spans="1:9" ht="25.5" customHeight="1" x14ac:dyDescent="0.4">
      <c r="B8" s="1" t="s">
        <v>731</v>
      </c>
    </row>
    <row r="9" spans="1:9" ht="26.25" customHeight="1" x14ac:dyDescent="0.4">
      <c r="B9" s="123" t="s">
        <v>730</v>
      </c>
      <c r="C9" s="280" t="s">
        <v>492</v>
      </c>
      <c r="D9" s="281"/>
      <c r="E9" s="281"/>
      <c r="F9" s="282"/>
      <c r="G9" s="85" t="s">
        <v>729</v>
      </c>
      <c r="H9" s="85" t="s">
        <v>728</v>
      </c>
      <c r="I9" s="85" t="s">
        <v>151</v>
      </c>
    </row>
    <row r="10" spans="1:9" ht="26.25" customHeight="1" x14ac:dyDescent="0.4">
      <c r="B10" s="123">
        <v>1</v>
      </c>
      <c r="C10" s="280"/>
      <c r="D10" s="281"/>
      <c r="E10" s="281"/>
      <c r="F10" s="282"/>
      <c r="G10" s="123"/>
      <c r="H10" s="123">
        <v>0</v>
      </c>
      <c r="I10" s="123"/>
    </row>
    <row r="11" spans="1:9" ht="26.25" customHeight="1" x14ac:dyDescent="0.4">
      <c r="B11" s="123">
        <v>2</v>
      </c>
      <c r="C11" s="280"/>
      <c r="D11" s="281"/>
      <c r="E11" s="281"/>
      <c r="F11" s="282"/>
      <c r="G11" s="123"/>
      <c r="H11" s="123">
        <v>0</v>
      </c>
      <c r="I11" s="123"/>
    </row>
    <row r="12" spans="1:9" ht="26.25" customHeight="1" x14ac:dyDescent="0.4">
      <c r="B12" s="123">
        <v>3</v>
      </c>
      <c r="C12" s="280"/>
      <c r="D12" s="281"/>
      <c r="E12" s="281"/>
      <c r="F12" s="282"/>
      <c r="G12" s="123"/>
      <c r="H12" s="123">
        <v>0</v>
      </c>
      <c r="I12" s="123"/>
    </row>
    <row r="13" spans="1:9" ht="26.25" customHeight="1" x14ac:dyDescent="0.4">
      <c r="B13" s="123">
        <v>4</v>
      </c>
      <c r="C13" s="280"/>
      <c r="D13" s="281"/>
      <c r="E13" s="281"/>
      <c r="F13" s="282"/>
      <c r="G13" s="123"/>
      <c r="H13" s="123">
        <v>0</v>
      </c>
      <c r="I13" s="123"/>
    </row>
    <row r="14" spans="1:9" ht="26.25" customHeight="1" x14ac:dyDescent="0.4">
      <c r="B14" s="123">
        <v>5</v>
      </c>
      <c r="C14" s="280"/>
      <c r="D14" s="281"/>
      <c r="E14" s="281"/>
      <c r="F14" s="282"/>
      <c r="G14" s="85"/>
      <c r="H14" s="123">
        <v>0</v>
      </c>
      <c r="I14" s="123"/>
    </row>
    <row r="15" spans="1:9" ht="26.25" customHeight="1" x14ac:dyDescent="0.4">
      <c r="B15" s="123">
        <v>6</v>
      </c>
      <c r="C15" s="280"/>
      <c r="D15" s="281"/>
      <c r="E15" s="281"/>
      <c r="F15" s="282"/>
      <c r="G15" s="123"/>
      <c r="H15" s="123">
        <v>0</v>
      </c>
      <c r="I15" s="123"/>
    </row>
    <row r="16" spans="1:9" ht="26.25" customHeight="1" x14ac:dyDescent="0.4">
      <c r="B16" s="123">
        <v>7</v>
      </c>
      <c r="C16" s="280"/>
      <c r="D16" s="281"/>
      <c r="E16" s="281"/>
      <c r="F16" s="282"/>
      <c r="G16" s="123"/>
      <c r="H16" s="123">
        <v>0</v>
      </c>
      <c r="I16" s="123"/>
    </row>
    <row r="17" spans="2:9" ht="26.25" customHeight="1" x14ac:dyDescent="0.4">
      <c r="B17" s="123">
        <v>8</v>
      </c>
      <c r="C17" s="280"/>
      <c r="D17" s="281"/>
      <c r="E17" s="281"/>
      <c r="F17" s="282"/>
      <c r="G17" s="123"/>
      <c r="H17" s="123">
        <v>0</v>
      </c>
      <c r="I17" s="123"/>
    </row>
    <row r="18" spans="2:9" ht="26.25" customHeight="1" x14ac:dyDescent="0.4">
      <c r="B18" s="193">
        <v>9</v>
      </c>
      <c r="C18" s="280"/>
      <c r="D18" s="281"/>
      <c r="E18" s="281"/>
      <c r="F18" s="282"/>
      <c r="G18" s="193"/>
      <c r="H18" s="123">
        <v>0</v>
      </c>
      <c r="I18" s="123"/>
    </row>
    <row r="19" spans="2:9" ht="26.25" customHeight="1" x14ac:dyDescent="0.4">
      <c r="B19" s="123">
        <v>10</v>
      </c>
      <c r="C19" s="280"/>
      <c r="D19" s="281"/>
      <c r="E19" s="281"/>
      <c r="F19" s="282"/>
      <c r="G19" s="123"/>
      <c r="H19" s="123">
        <v>0</v>
      </c>
      <c r="I19" s="123"/>
    </row>
    <row r="20" spans="2:9" ht="27.75" customHeight="1" x14ac:dyDescent="0.4">
      <c r="B20" s="791" t="s">
        <v>727</v>
      </c>
      <c r="C20" s="792"/>
      <c r="D20" s="792"/>
      <c r="E20" s="792"/>
      <c r="F20" s="792"/>
      <c r="G20" s="793"/>
      <c r="H20" s="192">
        <f>SUM(H10:H19)</f>
        <v>0</v>
      </c>
      <c r="I20" s="191"/>
    </row>
    <row r="21" spans="2:9" ht="43.5" customHeight="1" x14ac:dyDescent="0.4">
      <c r="B21" s="798" t="s">
        <v>726</v>
      </c>
      <c r="C21" s="798"/>
      <c r="D21" s="798"/>
      <c r="E21" s="798"/>
      <c r="F21" s="798"/>
      <c r="G21" s="798"/>
      <c r="H21" s="798"/>
      <c r="I21" s="798"/>
    </row>
    <row r="22" spans="2:9" ht="21" customHeight="1" x14ac:dyDescent="0.4">
      <c r="B22" s="1" t="s">
        <v>725</v>
      </c>
    </row>
  </sheetData>
  <mergeCells count="19">
    <mergeCell ref="B21:I21"/>
    <mergeCell ref="C9:F9"/>
    <mergeCell ref="C10:F10"/>
    <mergeCell ref="C11:F11"/>
    <mergeCell ref="C12:F12"/>
    <mergeCell ref="C19:F19"/>
    <mergeCell ref="C13:F13"/>
    <mergeCell ref="C14:F14"/>
    <mergeCell ref="C15:F15"/>
    <mergeCell ref="C16:F16"/>
    <mergeCell ref="C17:F17"/>
    <mergeCell ref="C18:F18"/>
    <mergeCell ref="B2:I2"/>
    <mergeCell ref="B20:G20"/>
    <mergeCell ref="B4:C4"/>
    <mergeCell ref="B5:C5"/>
    <mergeCell ref="B6:C6"/>
    <mergeCell ref="E5:H5"/>
    <mergeCell ref="E6:H6"/>
  </mergeCells>
  <phoneticPr fontId="1"/>
  <conditionalFormatting sqref="E6:H6">
    <cfRule type="containsBlanks" dxfId="0" priority="1">
      <formula>LEN(TRIM(E6))=0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pageSetUpPr fitToPage="1"/>
  </sheetPr>
  <dimension ref="A1:R63"/>
  <sheetViews>
    <sheetView showGridLines="0" view="pageBreakPreview" zoomScale="118" zoomScaleNormal="100" zoomScaleSheetLayoutView="118" workbookViewId="0">
      <selection activeCell="AG19" sqref="AG19:AJ19"/>
    </sheetView>
  </sheetViews>
  <sheetFormatPr defaultRowHeight="18.75" x14ac:dyDescent="0.4"/>
  <cols>
    <col min="1" max="18" width="7.125" customWidth="1"/>
  </cols>
  <sheetData>
    <row r="1" spans="1:18" x14ac:dyDescent="0.4">
      <c r="A1" s="202" t="s">
        <v>773</v>
      </c>
    </row>
    <row r="2" spans="1:18" ht="35.450000000000003" customHeight="1" x14ac:dyDescent="0.4">
      <c r="A2" s="201"/>
    </row>
    <row r="3" spans="1:18" ht="35.450000000000003" customHeight="1" x14ac:dyDescent="0.4">
      <c r="A3" s="201"/>
    </row>
    <row r="4" spans="1:18" ht="35.450000000000003" customHeight="1" x14ac:dyDescent="0.4">
      <c r="A4" s="201"/>
    </row>
    <row r="5" spans="1:18" ht="35.450000000000003" customHeight="1" x14ac:dyDescent="0.4">
      <c r="A5" s="201"/>
    </row>
    <row r="6" spans="1:18" ht="40.9" customHeight="1" x14ac:dyDescent="0.4">
      <c r="A6" s="800" t="s">
        <v>772</v>
      </c>
      <c r="B6" s="487"/>
      <c r="C6" s="487"/>
      <c r="D6" s="487"/>
      <c r="E6" s="487"/>
      <c r="F6" s="487"/>
      <c r="G6" s="487"/>
      <c r="H6" s="487"/>
      <c r="I6" s="487"/>
      <c r="J6" s="487"/>
      <c r="K6" s="487"/>
      <c r="L6" s="487"/>
      <c r="M6" s="487"/>
      <c r="N6" s="487"/>
      <c r="O6" s="487"/>
      <c r="P6" s="487"/>
      <c r="Q6" s="487"/>
      <c r="R6" s="487"/>
    </row>
    <row r="7" spans="1:18" ht="27.6" customHeight="1" x14ac:dyDescent="0.4">
      <c r="A7" s="201"/>
    </row>
    <row r="8" spans="1:18" ht="27.6" customHeight="1" x14ac:dyDescent="0.4">
      <c r="A8" s="201"/>
    </row>
    <row r="9" spans="1:18" ht="27.6" customHeight="1" x14ac:dyDescent="0.4">
      <c r="A9" s="201"/>
    </row>
    <row r="10" spans="1:18" ht="27.6" customHeight="1" x14ac:dyDescent="0.4">
      <c r="A10" s="201"/>
    </row>
    <row r="11" spans="1:18" ht="30.6" customHeight="1" x14ac:dyDescent="0.4">
      <c r="A11" s="801" t="s">
        <v>771</v>
      </c>
      <c r="B11" s="487"/>
      <c r="C11" s="487"/>
      <c r="D11" s="487"/>
      <c r="E11" s="487"/>
      <c r="F11" s="487"/>
      <c r="G11" s="487"/>
      <c r="H11" s="487"/>
      <c r="I11" s="487"/>
      <c r="J11" s="487"/>
      <c r="K11" s="487"/>
      <c r="L11" s="487"/>
      <c r="M11" s="487"/>
      <c r="N11" s="487"/>
      <c r="O11" s="487"/>
      <c r="P11" s="487"/>
      <c r="Q11" s="487"/>
      <c r="R11" s="487"/>
    </row>
    <row r="12" spans="1:18" ht="30.6" customHeight="1" x14ac:dyDescent="0.4">
      <c r="A12" s="200"/>
      <c r="G12" s="802" t="s">
        <v>770</v>
      </c>
      <c r="H12" s="802"/>
      <c r="I12" s="802"/>
      <c r="J12" s="802">
        <f>'別紙B-2'!U8</f>
        <v>0</v>
      </c>
      <c r="K12" s="802"/>
      <c r="L12" s="802"/>
      <c r="M12" s="802"/>
      <c r="N12" s="89"/>
    </row>
    <row r="13" spans="1:18" ht="24" x14ac:dyDescent="0.4">
      <c r="A13" s="199"/>
      <c r="M13" s="89"/>
      <c r="N13" s="89"/>
    </row>
    <row r="15" spans="1:18" ht="24" x14ac:dyDescent="0.4">
      <c r="A15" s="198"/>
    </row>
    <row r="16" spans="1:18" x14ac:dyDescent="0.4">
      <c r="A16" s="799" t="s">
        <v>769</v>
      </c>
      <c r="B16" s="487"/>
      <c r="C16" s="487"/>
      <c r="D16" s="487"/>
      <c r="E16" s="487"/>
      <c r="F16" s="487"/>
      <c r="G16" s="487"/>
      <c r="H16" s="487"/>
      <c r="I16" s="487"/>
      <c r="J16" s="487"/>
      <c r="K16" s="487"/>
      <c r="L16" s="487"/>
      <c r="M16" s="487"/>
      <c r="N16" s="487"/>
      <c r="O16" s="487"/>
      <c r="P16" s="487"/>
      <c r="Q16" s="487"/>
      <c r="R16" s="487"/>
    </row>
    <row r="17" spans="1:18" ht="24" customHeight="1" x14ac:dyDescent="0.4">
      <c r="A17" s="799" t="s">
        <v>768</v>
      </c>
      <c r="B17" s="487"/>
      <c r="C17" s="487"/>
      <c r="D17" s="487"/>
      <c r="E17" s="487"/>
      <c r="F17" s="487"/>
      <c r="G17" s="487"/>
      <c r="H17" s="487"/>
      <c r="I17" s="487"/>
      <c r="J17" s="487"/>
      <c r="K17" s="487"/>
      <c r="L17" s="487"/>
      <c r="M17" s="487"/>
      <c r="N17" s="487"/>
      <c r="O17" s="487"/>
      <c r="P17" s="487"/>
      <c r="Q17" s="487"/>
      <c r="R17" s="487"/>
    </row>
    <row r="18" spans="1:18" ht="58.9" customHeight="1" x14ac:dyDescent="0.4">
      <c r="A18" s="799" t="s">
        <v>767</v>
      </c>
      <c r="B18" s="487"/>
      <c r="C18" s="487"/>
      <c r="D18" s="487"/>
      <c r="E18" s="487"/>
      <c r="F18" s="487"/>
      <c r="G18" s="487"/>
      <c r="H18" s="487"/>
      <c r="I18" s="487"/>
      <c r="J18" s="487"/>
      <c r="K18" s="487"/>
      <c r="L18" s="487"/>
      <c r="M18" s="487"/>
      <c r="N18" s="487"/>
      <c r="O18" s="487"/>
      <c r="P18" s="487"/>
      <c r="Q18" s="487"/>
      <c r="R18" s="487"/>
    </row>
    <row r="19" spans="1:18" x14ac:dyDescent="0.4">
      <c r="A19" s="196"/>
    </row>
    <row r="20" spans="1:18" ht="21.6" customHeight="1" x14ac:dyDescent="0.4">
      <c r="A20" s="799" t="s">
        <v>766</v>
      </c>
      <c r="B20" s="487"/>
      <c r="C20" s="487"/>
      <c r="D20" s="487"/>
      <c r="E20" s="487"/>
      <c r="F20" s="487"/>
      <c r="G20" s="487"/>
      <c r="H20" s="487"/>
      <c r="I20" s="487"/>
      <c r="J20" s="487"/>
      <c r="K20" s="487"/>
      <c r="L20" s="487"/>
      <c r="M20" s="487"/>
      <c r="N20" s="487"/>
      <c r="O20" s="487"/>
      <c r="P20" s="487"/>
      <c r="Q20" s="487"/>
      <c r="R20" s="487"/>
    </row>
    <row r="21" spans="1:18" x14ac:dyDescent="0.4">
      <c r="A21" s="799" t="s">
        <v>765</v>
      </c>
      <c r="B21" s="487"/>
      <c r="C21" s="487"/>
      <c r="D21" s="487"/>
      <c r="E21" s="487"/>
      <c r="F21" s="487"/>
      <c r="G21" s="487"/>
      <c r="H21" s="487"/>
      <c r="I21" s="487"/>
      <c r="J21" s="487"/>
      <c r="K21" s="487"/>
      <c r="L21" s="487"/>
      <c r="M21" s="487"/>
      <c r="N21" s="487"/>
      <c r="O21" s="487"/>
      <c r="P21" s="487"/>
      <c r="Q21" s="487"/>
      <c r="R21" s="487"/>
    </row>
    <row r="22" spans="1:18" x14ac:dyDescent="0.4">
      <c r="A22" s="803" t="s">
        <v>764</v>
      </c>
      <c r="B22" s="804"/>
      <c r="C22" s="804"/>
      <c r="D22" s="804"/>
      <c r="E22" s="804"/>
      <c r="F22" s="804"/>
      <c r="G22" s="804"/>
      <c r="H22" s="804"/>
      <c r="I22" s="804"/>
      <c r="J22" s="804"/>
      <c r="K22" s="804"/>
      <c r="L22" s="804"/>
      <c r="M22" s="804"/>
      <c r="N22" s="804"/>
      <c r="O22" s="804"/>
      <c r="P22" s="804"/>
      <c r="Q22" s="804"/>
      <c r="R22" s="804"/>
    </row>
    <row r="23" spans="1:18" x14ac:dyDescent="0.4">
      <c r="A23" s="799" t="s">
        <v>763</v>
      </c>
      <c r="B23" s="487"/>
      <c r="C23" s="487"/>
      <c r="D23" s="487"/>
      <c r="E23" s="487"/>
      <c r="F23" s="487"/>
      <c r="G23" s="487"/>
      <c r="H23" s="487"/>
      <c r="I23" s="487"/>
      <c r="J23" s="487"/>
      <c r="K23" s="487"/>
      <c r="L23" s="487"/>
      <c r="M23" s="487"/>
      <c r="N23" s="487"/>
      <c r="O23" s="487"/>
      <c r="P23" s="487"/>
      <c r="Q23" s="487"/>
      <c r="R23" s="487"/>
    </row>
    <row r="24" spans="1:18" x14ac:dyDescent="0.4">
      <c r="A24" s="803" t="s">
        <v>762</v>
      </c>
      <c r="B24" s="804"/>
      <c r="C24" s="804"/>
      <c r="D24" s="804"/>
      <c r="E24" s="804"/>
      <c r="F24" s="804"/>
      <c r="G24" s="804"/>
      <c r="H24" s="804"/>
      <c r="I24" s="804"/>
      <c r="J24" s="804"/>
      <c r="K24" s="804"/>
      <c r="L24" s="804"/>
      <c r="M24" s="804"/>
      <c r="N24" s="804"/>
      <c r="O24" s="804"/>
      <c r="P24" s="804"/>
      <c r="Q24" s="804"/>
      <c r="R24" s="804"/>
    </row>
    <row r="25" spans="1:18" x14ac:dyDescent="0.4">
      <c r="A25" s="799" t="s">
        <v>761</v>
      </c>
      <c r="B25" s="487"/>
      <c r="C25" s="487"/>
      <c r="D25" s="487"/>
      <c r="E25" s="487"/>
      <c r="F25" s="487"/>
      <c r="G25" s="487"/>
      <c r="H25" s="487"/>
      <c r="I25" s="487"/>
      <c r="J25" s="487"/>
      <c r="K25" s="487"/>
      <c r="L25" s="487"/>
      <c r="M25" s="487"/>
      <c r="N25" s="487"/>
      <c r="O25" s="487"/>
      <c r="P25" s="487"/>
      <c r="Q25" s="487"/>
      <c r="R25" s="487"/>
    </row>
    <row r="26" spans="1:18" ht="28.15" customHeight="1" x14ac:dyDescent="0.4">
      <c r="A26" s="803" t="s">
        <v>760</v>
      </c>
      <c r="B26" s="804"/>
      <c r="C26" s="804"/>
      <c r="D26" s="804"/>
      <c r="E26" s="804"/>
      <c r="F26" s="804"/>
      <c r="G26" s="804"/>
      <c r="H26" s="804"/>
      <c r="I26" s="804"/>
      <c r="J26" s="804"/>
      <c r="K26" s="804"/>
      <c r="L26" s="804"/>
      <c r="M26" s="804"/>
      <c r="N26" s="804"/>
      <c r="O26" s="804"/>
      <c r="P26" s="804"/>
      <c r="Q26" s="804"/>
      <c r="R26" s="804"/>
    </row>
    <row r="27" spans="1:18" ht="43.9" customHeight="1" x14ac:dyDescent="0.4">
      <c r="A27" s="803" t="s">
        <v>759</v>
      </c>
      <c r="B27" s="804"/>
      <c r="C27" s="804"/>
      <c r="D27" s="804"/>
      <c r="E27" s="804"/>
      <c r="F27" s="804"/>
      <c r="G27" s="804"/>
      <c r="H27" s="804"/>
      <c r="I27" s="804"/>
      <c r="J27" s="804"/>
      <c r="K27" s="804"/>
      <c r="L27" s="804"/>
      <c r="M27" s="804"/>
      <c r="N27" s="804"/>
      <c r="O27" s="804"/>
      <c r="P27" s="804"/>
      <c r="Q27" s="804"/>
      <c r="R27" s="804"/>
    </row>
    <row r="28" spans="1:18" ht="33" customHeight="1" x14ac:dyDescent="0.4">
      <c r="A28" s="803" t="s">
        <v>758</v>
      </c>
      <c r="B28" s="804"/>
      <c r="C28" s="804"/>
      <c r="D28" s="804"/>
      <c r="E28" s="804"/>
      <c r="F28" s="804"/>
      <c r="G28" s="804"/>
      <c r="H28" s="804"/>
      <c r="I28" s="804"/>
      <c r="J28" s="804"/>
      <c r="K28" s="804"/>
      <c r="L28" s="804"/>
      <c r="M28" s="804"/>
      <c r="N28" s="804"/>
      <c r="O28" s="804"/>
      <c r="P28" s="804"/>
      <c r="Q28" s="804"/>
      <c r="R28" s="804"/>
    </row>
    <row r="29" spans="1:18" ht="21" customHeight="1" x14ac:dyDescent="0.4">
      <c r="A29" s="803" t="s">
        <v>757</v>
      </c>
      <c r="B29" s="804"/>
      <c r="C29" s="804"/>
      <c r="D29" s="804"/>
      <c r="E29" s="804"/>
      <c r="F29" s="804"/>
      <c r="G29" s="804"/>
      <c r="H29" s="804"/>
      <c r="I29" s="804"/>
      <c r="J29" s="804"/>
      <c r="K29" s="804"/>
      <c r="L29" s="804"/>
      <c r="M29" s="804"/>
      <c r="N29" s="804"/>
      <c r="O29" s="804"/>
      <c r="P29" s="804"/>
      <c r="Q29" s="804"/>
      <c r="R29" s="804"/>
    </row>
    <row r="30" spans="1:18" ht="22.15" customHeight="1" x14ac:dyDescent="0.4">
      <c r="A30" s="803" t="s">
        <v>756</v>
      </c>
      <c r="B30" s="804"/>
      <c r="C30" s="804"/>
      <c r="D30" s="804"/>
      <c r="E30" s="804"/>
      <c r="F30" s="804"/>
      <c r="G30" s="804"/>
      <c r="H30" s="804"/>
      <c r="I30" s="804"/>
      <c r="J30" s="804"/>
      <c r="K30" s="804"/>
      <c r="L30" s="804"/>
      <c r="M30" s="804"/>
      <c r="N30" s="804"/>
      <c r="O30" s="804"/>
      <c r="P30" s="804"/>
      <c r="Q30" s="804"/>
      <c r="R30" s="804"/>
    </row>
    <row r="31" spans="1:18" x14ac:dyDescent="0.4">
      <c r="A31" s="196"/>
    </row>
    <row r="32" spans="1:18" x14ac:dyDescent="0.4">
      <c r="A32" s="799" t="s">
        <v>755</v>
      </c>
      <c r="B32" s="487"/>
      <c r="C32" s="487"/>
      <c r="D32" s="487"/>
      <c r="E32" s="487"/>
      <c r="F32" s="487"/>
      <c r="G32" s="487"/>
      <c r="H32" s="487"/>
      <c r="I32" s="487"/>
      <c r="J32" s="487"/>
      <c r="K32" s="487"/>
      <c r="L32" s="487"/>
      <c r="M32" s="487"/>
      <c r="N32" s="487"/>
      <c r="O32" s="487"/>
      <c r="P32" s="487"/>
      <c r="Q32" s="487"/>
      <c r="R32" s="487"/>
    </row>
    <row r="33" spans="1:18" x14ac:dyDescent="0.4">
      <c r="A33" s="799" t="s">
        <v>754</v>
      </c>
      <c r="B33" s="487"/>
      <c r="C33" s="487"/>
      <c r="D33" s="487"/>
      <c r="E33" s="487"/>
      <c r="F33" s="487"/>
      <c r="G33" s="487"/>
      <c r="H33" s="487"/>
      <c r="I33" s="487"/>
      <c r="J33" s="487"/>
      <c r="K33" s="487"/>
      <c r="L33" s="487"/>
      <c r="M33" s="487"/>
      <c r="N33" s="487"/>
      <c r="O33" s="487"/>
      <c r="P33" s="487"/>
      <c r="Q33" s="487"/>
      <c r="R33" s="487"/>
    </row>
    <row r="34" spans="1:18" ht="24" x14ac:dyDescent="0.4">
      <c r="A34" s="197"/>
    </row>
    <row r="35" spans="1:18" ht="24" x14ac:dyDescent="0.4">
      <c r="A35" s="197"/>
    </row>
    <row r="36" spans="1:18" x14ac:dyDescent="0.4">
      <c r="A36" s="196"/>
    </row>
    <row r="37" spans="1:18" x14ac:dyDescent="0.4">
      <c r="A37" s="196"/>
    </row>
    <row r="38" spans="1:18" x14ac:dyDescent="0.4">
      <c r="A38" s="196"/>
    </row>
    <row r="39" spans="1:18" x14ac:dyDescent="0.4">
      <c r="A39" s="196"/>
    </row>
    <row r="40" spans="1:18" x14ac:dyDescent="0.4">
      <c r="A40" s="196"/>
    </row>
    <row r="41" spans="1:18" x14ac:dyDescent="0.4">
      <c r="A41" s="196"/>
    </row>
    <row r="42" spans="1:18" x14ac:dyDescent="0.4">
      <c r="A42" s="196"/>
    </row>
    <row r="43" spans="1:18" x14ac:dyDescent="0.4">
      <c r="A43" s="196"/>
    </row>
    <row r="44" spans="1:18" x14ac:dyDescent="0.4">
      <c r="A44" s="196"/>
    </row>
    <row r="45" spans="1:18" ht="13.15" customHeight="1" x14ac:dyDescent="0.4">
      <c r="A45" s="196"/>
    </row>
    <row r="46" spans="1:18" x14ac:dyDescent="0.4">
      <c r="A46" s="799" t="s">
        <v>753</v>
      </c>
      <c r="B46" s="487"/>
      <c r="C46" s="487"/>
      <c r="D46" s="487"/>
      <c r="E46" s="487"/>
      <c r="F46" s="487"/>
      <c r="G46" s="487"/>
      <c r="H46" s="487"/>
      <c r="I46" s="487"/>
      <c r="J46" s="487"/>
      <c r="K46" s="487"/>
      <c r="L46" s="487"/>
      <c r="M46" s="487"/>
      <c r="N46" s="487"/>
      <c r="O46" s="487"/>
      <c r="P46" s="487"/>
      <c r="Q46" s="487"/>
      <c r="R46" s="487"/>
    </row>
    <row r="47" spans="1:18" x14ac:dyDescent="0.4">
      <c r="A47" s="799" t="s">
        <v>752</v>
      </c>
      <c r="B47" s="487"/>
      <c r="C47" s="487"/>
      <c r="D47" s="487"/>
      <c r="E47" s="487"/>
      <c r="F47" s="487"/>
      <c r="G47" s="487"/>
      <c r="H47" s="487"/>
      <c r="I47" s="487"/>
      <c r="J47" s="487"/>
      <c r="K47" s="487"/>
      <c r="L47" s="487"/>
      <c r="M47" s="487"/>
      <c r="N47" s="487"/>
      <c r="O47" s="487"/>
      <c r="P47" s="487"/>
      <c r="Q47" s="487"/>
      <c r="R47" s="487"/>
    </row>
    <row r="48" spans="1:18" x14ac:dyDescent="0.4">
      <c r="A48" s="803" t="s">
        <v>751</v>
      </c>
      <c r="B48" s="804"/>
      <c r="C48" s="804"/>
      <c r="D48" s="804"/>
      <c r="E48" s="804"/>
      <c r="F48" s="804"/>
      <c r="G48" s="804"/>
      <c r="H48" s="804"/>
      <c r="I48" s="804"/>
      <c r="J48" s="804"/>
      <c r="K48" s="804"/>
      <c r="L48" s="804"/>
      <c r="M48" s="804"/>
      <c r="N48" s="804"/>
      <c r="O48" s="804"/>
      <c r="P48" s="804"/>
      <c r="Q48" s="804"/>
      <c r="R48" s="804"/>
    </row>
    <row r="49" spans="1:18" x14ac:dyDescent="0.4">
      <c r="A49" s="799" t="s">
        <v>750</v>
      </c>
      <c r="B49" s="487"/>
      <c r="C49" s="487"/>
      <c r="D49" s="487"/>
      <c r="E49" s="487"/>
      <c r="F49" s="487"/>
      <c r="G49" s="487"/>
      <c r="H49" s="487"/>
      <c r="I49" s="487"/>
      <c r="J49" s="487"/>
      <c r="K49" s="487"/>
      <c r="L49" s="487"/>
      <c r="M49" s="487"/>
      <c r="N49" s="487"/>
      <c r="O49" s="487"/>
      <c r="P49" s="487"/>
      <c r="Q49" s="487"/>
      <c r="R49" s="487"/>
    </row>
    <row r="50" spans="1:18" x14ac:dyDescent="0.4">
      <c r="A50" s="803" t="s">
        <v>749</v>
      </c>
      <c r="B50" s="804"/>
      <c r="C50" s="804"/>
      <c r="D50" s="804"/>
      <c r="E50" s="804"/>
      <c r="F50" s="804"/>
      <c r="G50" s="804"/>
      <c r="H50" s="804"/>
      <c r="I50" s="804"/>
      <c r="J50" s="804"/>
      <c r="K50" s="804"/>
      <c r="L50" s="804"/>
      <c r="M50" s="804"/>
      <c r="N50" s="804"/>
      <c r="O50" s="804"/>
      <c r="P50" s="804"/>
      <c r="Q50" s="804"/>
      <c r="R50" s="804"/>
    </row>
    <row r="51" spans="1:18" x14ac:dyDescent="0.4">
      <c r="A51" s="799" t="s">
        <v>748</v>
      </c>
      <c r="B51" s="487"/>
      <c r="C51" s="487"/>
      <c r="D51" s="487"/>
      <c r="E51" s="487"/>
      <c r="F51" s="487"/>
      <c r="G51" s="487"/>
      <c r="H51" s="487"/>
      <c r="I51" s="487"/>
      <c r="J51" s="487"/>
      <c r="K51" s="487"/>
      <c r="L51" s="487"/>
      <c r="M51" s="487"/>
      <c r="N51" s="487"/>
      <c r="O51" s="487"/>
      <c r="P51" s="487"/>
      <c r="Q51" s="487"/>
      <c r="R51" s="487"/>
    </row>
    <row r="52" spans="1:18" x14ac:dyDescent="0.4">
      <c r="A52" s="803" t="s">
        <v>747</v>
      </c>
      <c r="B52" s="804"/>
      <c r="C52" s="804"/>
      <c r="D52" s="804"/>
      <c r="E52" s="804"/>
      <c r="F52" s="804"/>
      <c r="G52" s="804"/>
      <c r="H52" s="804"/>
      <c r="I52" s="804"/>
      <c r="J52" s="804"/>
      <c r="K52" s="804"/>
      <c r="L52" s="804"/>
      <c r="M52" s="804"/>
      <c r="N52" s="804"/>
      <c r="O52" s="804"/>
      <c r="P52" s="804"/>
      <c r="Q52" s="804"/>
      <c r="R52" s="804"/>
    </row>
    <row r="53" spans="1:18" x14ac:dyDescent="0.4">
      <c r="A53" s="799" t="s">
        <v>746</v>
      </c>
      <c r="B53" s="487"/>
      <c r="C53" s="487"/>
      <c r="D53" s="487"/>
      <c r="E53" s="487"/>
      <c r="F53" s="487"/>
      <c r="G53" s="487"/>
      <c r="H53" s="487"/>
      <c r="I53" s="487"/>
      <c r="J53" s="487"/>
      <c r="K53" s="487"/>
      <c r="L53" s="487"/>
      <c r="M53" s="487"/>
      <c r="N53" s="487"/>
      <c r="O53" s="487"/>
      <c r="P53" s="487"/>
      <c r="Q53" s="487"/>
      <c r="R53" s="487"/>
    </row>
    <row r="54" spans="1:18" x14ac:dyDescent="0.4">
      <c r="A54" s="803" t="s">
        <v>745</v>
      </c>
      <c r="B54" s="804"/>
      <c r="C54" s="804"/>
      <c r="D54" s="804"/>
      <c r="E54" s="804"/>
      <c r="F54" s="804"/>
      <c r="G54" s="804"/>
      <c r="H54" s="804"/>
      <c r="I54" s="804"/>
      <c r="J54" s="804"/>
      <c r="K54" s="804"/>
      <c r="L54" s="804"/>
      <c r="M54" s="804"/>
      <c r="N54" s="804"/>
      <c r="O54" s="804"/>
      <c r="P54" s="804"/>
      <c r="Q54" s="804"/>
      <c r="R54" s="804"/>
    </row>
    <row r="55" spans="1:18" x14ac:dyDescent="0.4">
      <c r="A55" s="799" t="s">
        <v>744</v>
      </c>
      <c r="B55" s="487"/>
      <c r="C55" s="487"/>
      <c r="D55" s="487"/>
      <c r="E55" s="487"/>
      <c r="F55" s="487"/>
      <c r="G55" s="487"/>
      <c r="H55" s="487"/>
      <c r="I55" s="487"/>
      <c r="J55" s="487"/>
      <c r="K55" s="487"/>
      <c r="L55" s="487"/>
      <c r="M55" s="487"/>
      <c r="N55" s="487"/>
      <c r="O55" s="487"/>
      <c r="P55" s="487"/>
      <c r="Q55" s="487"/>
      <c r="R55" s="487"/>
    </row>
    <row r="56" spans="1:18" x14ac:dyDescent="0.4">
      <c r="A56" s="803" t="s">
        <v>743</v>
      </c>
      <c r="B56" s="804"/>
      <c r="C56" s="804"/>
      <c r="D56" s="804"/>
      <c r="E56" s="804"/>
      <c r="F56" s="804"/>
      <c r="G56" s="804"/>
      <c r="H56" s="804"/>
      <c r="I56" s="804"/>
      <c r="J56" s="804"/>
      <c r="K56" s="804"/>
      <c r="L56" s="804"/>
      <c r="M56" s="804"/>
      <c r="N56" s="804"/>
      <c r="O56" s="804"/>
      <c r="P56" s="804"/>
      <c r="Q56" s="804"/>
      <c r="R56" s="804"/>
    </row>
    <row r="57" spans="1:18" ht="11.45" customHeight="1" x14ac:dyDescent="0.4">
      <c r="A57" s="196"/>
    </row>
    <row r="58" spans="1:18" x14ac:dyDescent="0.4">
      <c r="A58" s="799" t="s">
        <v>742</v>
      </c>
      <c r="B58" s="487"/>
      <c r="C58" s="487"/>
      <c r="D58" s="487"/>
      <c r="E58" s="487"/>
      <c r="F58" s="487"/>
      <c r="G58" s="487"/>
      <c r="H58" s="487"/>
      <c r="I58" s="487"/>
      <c r="J58" s="487"/>
      <c r="K58" s="487"/>
      <c r="L58" s="487"/>
      <c r="M58" s="487"/>
      <c r="N58" s="487"/>
      <c r="O58" s="487"/>
      <c r="P58" s="487"/>
      <c r="Q58" s="487"/>
      <c r="R58" s="487"/>
    </row>
    <row r="59" spans="1:18" x14ac:dyDescent="0.4">
      <c r="A59" s="805" t="s">
        <v>741</v>
      </c>
      <c r="B59" s="806"/>
      <c r="C59" s="806"/>
      <c r="D59" s="806"/>
      <c r="E59" s="806"/>
      <c r="F59" s="806"/>
      <c r="G59" s="806"/>
      <c r="H59" s="806"/>
      <c r="I59" s="806"/>
      <c r="J59" s="806"/>
      <c r="K59" s="806"/>
      <c r="L59" s="806"/>
      <c r="M59" s="806"/>
      <c r="N59" s="806"/>
      <c r="O59" s="806"/>
      <c r="P59" s="806"/>
      <c r="Q59" s="806"/>
      <c r="R59" s="806"/>
    </row>
    <row r="60" spans="1:18" x14ac:dyDescent="0.4">
      <c r="A60" s="805" t="s">
        <v>740</v>
      </c>
      <c r="B60" s="806"/>
      <c r="C60" s="806"/>
      <c r="D60" s="806"/>
      <c r="E60" s="806"/>
      <c r="F60" s="806"/>
      <c r="G60" s="806"/>
      <c r="H60" s="806"/>
      <c r="I60" s="806"/>
      <c r="J60" s="806"/>
      <c r="K60" s="806"/>
      <c r="L60" s="806"/>
      <c r="M60" s="806"/>
      <c r="N60" s="806"/>
      <c r="O60" s="806"/>
      <c r="P60" s="806"/>
      <c r="Q60" s="806"/>
      <c r="R60" s="806"/>
    </row>
    <row r="61" spans="1:18" x14ac:dyDescent="0.4">
      <c r="A61" s="805" t="s">
        <v>739</v>
      </c>
      <c r="B61" s="806"/>
      <c r="C61" s="806"/>
      <c r="D61" s="806"/>
      <c r="E61" s="806"/>
      <c r="F61" s="806"/>
      <c r="G61" s="806"/>
      <c r="H61" s="806"/>
      <c r="I61" s="806"/>
      <c r="J61" s="806"/>
      <c r="K61" s="806"/>
      <c r="L61" s="806"/>
      <c r="M61" s="806"/>
      <c r="N61" s="806"/>
      <c r="O61" s="806"/>
      <c r="P61" s="806"/>
      <c r="Q61" s="806"/>
      <c r="R61" s="806"/>
    </row>
    <row r="62" spans="1:18" x14ac:dyDescent="0.4">
      <c r="A62" s="196"/>
    </row>
    <row r="63" spans="1:18" x14ac:dyDescent="0.4">
      <c r="A63" s="195"/>
    </row>
  </sheetData>
  <mergeCells count="35">
    <mergeCell ref="A58:R58"/>
    <mergeCell ref="A59:R59"/>
    <mergeCell ref="A60:R60"/>
    <mergeCell ref="A61:R61"/>
    <mergeCell ref="A51:R51"/>
    <mergeCell ref="A52:R52"/>
    <mergeCell ref="A53:R53"/>
    <mergeCell ref="A54:R54"/>
    <mergeCell ref="A55:R55"/>
    <mergeCell ref="A56:R56"/>
    <mergeCell ref="A50:R50"/>
    <mergeCell ref="A26:R26"/>
    <mergeCell ref="A27:R27"/>
    <mergeCell ref="A28:R28"/>
    <mergeCell ref="A29:R29"/>
    <mergeCell ref="A30:R30"/>
    <mergeCell ref="A32:R32"/>
    <mergeCell ref="A33:R33"/>
    <mergeCell ref="A46:R46"/>
    <mergeCell ref="A47:R47"/>
    <mergeCell ref="A48:R48"/>
    <mergeCell ref="A49:R49"/>
    <mergeCell ref="A25:R25"/>
    <mergeCell ref="A6:R6"/>
    <mergeCell ref="A11:R11"/>
    <mergeCell ref="A16:R16"/>
    <mergeCell ref="A17:R17"/>
    <mergeCell ref="A18:R18"/>
    <mergeCell ref="J12:M12"/>
    <mergeCell ref="G12:I12"/>
    <mergeCell ref="A20:R20"/>
    <mergeCell ref="A21:R21"/>
    <mergeCell ref="A22:R22"/>
    <mergeCell ref="A23:R23"/>
    <mergeCell ref="A24:R24"/>
  </mergeCells>
  <phoneticPr fontId="1"/>
  <pageMargins left="0.75" right="0.75" top="1" bottom="1" header="0.5" footer="0.5"/>
  <pageSetup paperSize="9" scale="91" fitToHeight="0" orientation="landscape" r:id="rId1"/>
  <rowBreaks count="3" manualBreakCount="3">
    <brk id="15" max="16383" man="1"/>
    <brk id="31" max="16383" man="1"/>
    <brk id="5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pageSetUpPr fitToPage="1"/>
  </sheetPr>
  <dimension ref="B1:H29"/>
  <sheetViews>
    <sheetView zoomScale="70" zoomScaleNormal="70" workbookViewId="0">
      <selection activeCell="AG19" sqref="AG19:AJ19"/>
    </sheetView>
  </sheetViews>
  <sheetFormatPr defaultColWidth="9" defaultRowHeight="17.25" customHeight="1" x14ac:dyDescent="0.4"/>
  <cols>
    <col min="1" max="1" width="1.375" style="1" customWidth="1"/>
    <col min="2" max="2" width="8" style="1" customWidth="1"/>
    <col min="3" max="3" width="34" style="1" customWidth="1"/>
    <col min="4" max="4" width="9.625" style="1" customWidth="1"/>
    <col min="5" max="5" width="18.5" style="1" customWidth="1"/>
    <col min="6" max="6" width="42" style="1" customWidth="1"/>
    <col min="7" max="8" width="14.375" style="1" customWidth="1"/>
    <col min="9" max="16384" width="9" style="1"/>
  </cols>
  <sheetData>
    <row r="1" spans="2:8" ht="24" customHeight="1" x14ac:dyDescent="0.4">
      <c r="B1" s="6" t="s">
        <v>782</v>
      </c>
    </row>
    <row r="2" spans="2:8" ht="28.5" customHeight="1" x14ac:dyDescent="0.4">
      <c r="B2" s="807" t="s">
        <v>781</v>
      </c>
      <c r="C2" s="807"/>
      <c r="D2" s="807"/>
      <c r="E2" s="807"/>
      <c r="F2" s="807"/>
      <c r="G2" s="807"/>
      <c r="H2" s="807"/>
    </row>
    <row r="3" spans="2:8" ht="15.75" customHeight="1" x14ac:dyDescent="0.4">
      <c r="B3" s="207"/>
      <c r="C3" s="207"/>
      <c r="D3" s="207"/>
      <c r="E3" s="207"/>
      <c r="F3" s="207"/>
      <c r="G3" s="207"/>
      <c r="H3" s="207"/>
    </row>
    <row r="4" spans="2:8" ht="24" customHeight="1" x14ac:dyDescent="0.4">
      <c r="E4" s="205" t="s">
        <v>780</v>
      </c>
      <c r="F4" s="257">
        <f>'別紙B-2'!U8</f>
        <v>0</v>
      </c>
    </row>
    <row r="5" spans="2:8" ht="24" customHeight="1" x14ac:dyDescent="0.4">
      <c r="E5" s="205" t="s">
        <v>153</v>
      </c>
      <c r="F5" s="257">
        <f>'別紙B-2'!U7</f>
        <v>0</v>
      </c>
    </row>
    <row r="6" spans="2:8" ht="12" customHeight="1" x14ac:dyDescent="0.4">
      <c r="E6" s="206"/>
      <c r="F6" s="206"/>
      <c r="G6" s="206"/>
      <c r="H6" s="206"/>
    </row>
    <row r="7" spans="2:8" ht="27.75" customHeight="1" x14ac:dyDescent="0.4">
      <c r="B7" s="205" t="s">
        <v>779</v>
      </c>
      <c r="C7" s="205" t="s">
        <v>778</v>
      </c>
      <c r="D7" s="205" t="s">
        <v>777</v>
      </c>
      <c r="E7" s="205" t="s">
        <v>776</v>
      </c>
      <c r="F7" s="205" t="s">
        <v>775</v>
      </c>
    </row>
    <row r="8" spans="2:8" ht="27.75" customHeight="1" x14ac:dyDescent="0.4">
      <c r="B8" s="123">
        <v>1</v>
      </c>
      <c r="C8" s="123"/>
      <c r="D8" s="203"/>
      <c r="E8" s="203"/>
      <c r="F8" s="123"/>
    </row>
    <row r="9" spans="2:8" ht="27.75" customHeight="1" x14ac:dyDescent="0.4">
      <c r="B9" s="123">
        <v>2</v>
      </c>
      <c r="C9" s="123"/>
      <c r="D9" s="203"/>
      <c r="E9" s="203"/>
      <c r="F9" s="123"/>
    </row>
    <row r="10" spans="2:8" ht="27.75" customHeight="1" x14ac:dyDescent="0.4">
      <c r="B10" s="123">
        <v>3</v>
      </c>
      <c r="C10" s="123"/>
      <c r="D10" s="203"/>
      <c r="E10" s="203"/>
      <c r="F10" s="123"/>
    </row>
    <row r="11" spans="2:8" ht="27.75" customHeight="1" x14ac:dyDescent="0.4">
      <c r="B11" s="123">
        <v>4</v>
      </c>
      <c r="C11" s="123"/>
      <c r="D11" s="203"/>
      <c r="E11" s="203"/>
      <c r="F11" s="123"/>
    </row>
    <row r="12" spans="2:8" ht="27.75" customHeight="1" x14ac:dyDescent="0.4">
      <c r="B12" s="123">
        <v>5</v>
      </c>
      <c r="C12" s="123"/>
      <c r="D12" s="203"/>
      <c r="E12" s="203"/>
      <c r="F12" s="123"/>
    </row>
    <row r="13" spans="2:8" ht="27.75" customHeight="1" x14ac:dyDescent="0.4">
      <c r="B13" s="123">
        <v>6</v>
      </c>
      <c r="C13" s="123"/>
      <c r="D13" s="203"/>
      <c r="E13" s="203"/>
      <c r="F13" s="123"/>
    </row>
    <row r="14" spans="2:8" ht="27.75" customHeight="1" x14ac:dyDescent="0.4">
      <c r="B14" s="123">
        <v>7</v>
      </c>
      <c r="C14" s="123"/>
      <c r="D14" s="203"/>
      <c r="E14" s="203"/>
      <c r="F14" s="123"/>
    </row>
    <row r="15" spans="2:8" ht="27.75" customHeight="1" x14ac:dyDescent="0.4">
      <c r="B15" s="123">
        <v>8</v>
      </c>
      <c r="C15" s="123"/>
      <c r="D15" s="203"/>
      <c r="E15" s="203"/>
      <c r="F15" s="123"/>
    </row>
    <row r="16" spans="2:8" ht="27.75" customHeight="1" x14ac:dyDescent="0.4">
      <c r="B16" s="123">
        <v>9</v>
      </c>
      <c r="C16" s="123"/>
      <c r="D16" s="203"/>
      <c r="E16" s="203"/>
      <c r="F16" s="123"/>
    </row>
    <row r="17" spans="2:6" ht="27.75" customHeight="1" x14ac:dyDescent="0.4">
      <c r="B17" s="123">
        <v>10</v>
      </c>
      <c r="C17" s="123"/>
      <c r="D17" s="203"/>
      <c r="E17" s="203"/>
      <c r="F17" s="123"/>
    </row>
    <row r="18" spans="2:6" ht="27.75" customHeight="1" x14ac:dyDescent="0.4">
      <c r="B18" s="123">
        <v>11</v>
      </c>
      <c r="C18" s="123"/>
      <c r="D18" s="203"/>
      <c r="E18" s="203"/>
      <c r="F18" s="123"/>
    </row>
    <row r="19" spans="2:6" ht="27.75" customHeight="1" x14ac:dyDescent="0.4">
      <c r="B19" s="123">
        <v>12</v>
      </c>
      <c r="C19" s="123"/>
      <c r="D19" s="203"/>
      <c r="E19" s="203"/>
      <c r="F19" s="123"/>
    </row>
    <row r="20" spans="2:6" ht="27.75" customHeight="1" x14ac:dyDescent="0.4">
      <c r="B20" s="123">
        <v>13</v>
      </c>
      <c r="C20" s="123"/>
      <c r="D20" s="203"/>
      <c r="E20" s="203"/>
      <c r="F20" s="123"/>
    </row>
    <row r="21" spans="2:6" ht="27.75" customHeight="1" x14ac:dyDescent="0.4">
      <c r="B21" s="123">
        <v>14</v>
      </c>
      <c r="C21" s="123"/>
      <c r="D21" s="203"/>
      <c r="E21" s="203"/>
      <c r="F21" s="204"/>
    </row>
    <row r="22" spans="2:6" ht="27.75" customHeight="1" x14ac:dyDescent="0.4">
      <c r="B22" s="123">
        <v>15</v>
      </c>
      <c r="C22" s="123"/>
      <c r="D22" s="203"/>
      <c r="E22" s="203"/>
      <c r="F22" s="204"/>
    </row>
    <row r="23" spans="2:6" ht="27.75" customHeight="1" x14ac:dyDescent="0.4">
      <c r="B23" s="123">
        <v>16</v>
      </c>
      <c r="C23" s="123"/>
      <c r="D23" s="203"/>
      <c r="E23" s="203"/>
      <c r="F23" s="204"/>
    </row>
    <row r="24" spans="2:6" ht="27.75" customHeight="1" x14ac:dyDescent="0.4">
      <c r="B24" s="123">
        <v>17</v>
      </c>
      <c r="C24" s="123"/>
      <c r="D24" s="203"/>
      <c r="E24" s="203"/>
      <c r="F24" s="204"/>
    </row>
    <row r="25" spans="2:6" ht="27.75" customHeight="1" x14ac:dyDescent="0.4">
      <c r="B25" s="123">
        <v>18</v>
      </c>
      <c r="C25" s="123"/>
      <c r="D25" s="203"/>
      <c r="E25" s="203"/>
      <c r="F25" s="204"/>
    </row>
    <row r="26" spans="2:6" ht="27.75" customHeight="1" x14ac:dyDescent="0.4">
      <c r="B26" s="123">
        <v>19</v>
      </c>
      <c r="C26" s="123"/>
      <c r="D26" s="203"/>
      <c r="E26" s="203"/>
      <c r="F26" s="123"/>
    </row>
    <row r="27" spans="2:6" ht="27.75" customHeight="1" x14ac:dyDescent="0.4">
      <c r="B27" s="123">
        <v>20</v>
      </c>
      <c r="C27" s="123"/>
      <c r="D27" s="203"/>
      <c r="E27" s="203"/>
      <c r="F27" s="123"/>
    </row>
    <row r="28" spans="2:6" ht="27.75" customHeight="1" x14ac:dyDescent="0.4">
      <c r="B28" s="280" t="s">
        <v>8</v>
      </c>
      <c r="C28" s="281"/>
      <c r="D28" s="282"/>
      <c r="E28" s="203">
        <f>SUM(E8:E27)</f>
        <v>0</v>
      </c>
      <c r="F28" s="256"/>
    </row>
    <row r="29" spans="2:6" ht="17.25" customHeight="1" x14ac:dyDescent="0.4">
      <c r="B29" s="1" t="s">
        <v>774</v>
      </c>
    </row>
  </sheetData>
  <mergeCells count="2">
    <mergeCell ref="B2:H2"/>
    <mergeCell ref="B28:D28"/>
  </mergeCells>
  <phoneticPr fontId="1"/>
  <pageMargins left="0.7" right="0.7" top="0.75" bottom="0.75" header="0.3" footer="0.3"/>
  <pageSetup paperSize="9" scale="61" fitToHeight="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33"/>
  <sheetViews>
    <sheetView zoomScale="112" zoomScaleNormal="112" workbookViewId="0">
      <selection activeCell="B2" sqref="B2"/>
    </sheetView>
  </sheetViews>
  <sheetFormatPr defaultColWidth="9" defaultRowHeight="18.75" x14ac:dyDescent="0.4"/>
  <cols>
    <col min="1" max="1" width="3.25" style="238" customWidth="1"/>
    <col min="2" max="2" width="4.125" style="238" customWidth="1"/>
    <col min="3" max="3" width="11.625" style="238" customWidth="1"/>
    <col min="4" max="4" width="7.75" style="238" customWidth="1"/>
    <col min="5" max="5" width="28.75" style="238" customWidth="1"/>
    <col min="6" max="11" width="7.5" style="238" customWidth="1"/>
    <col min="12" max="12" width="6" style="238" customWidth="1"/>
    <col min="13" max="13" width="6.375" style="238" customWidth="1"/>
    <col min="14" max="14" width="17.25" style="238" customWidth="1"/>
    <col min="15" max="15" width="6" style="238" customWidth="1"/>
    <col min="16" max="16384" width="9" style="238"/>
  </cols>
  <sheetData>
    <row r="1" spans="2:14" x14ac:dyDescent="0.4">
      <c r="B1" s="239" t="s">
        <v>830</v>
      </c>
    </row>
    <row r="2" spans="2:14" ht="19.5" x14ac:dyDescent="0.4">
      <c r="B2" s="240" t="s">
        <v>855</v>
      </c>
    </row>
    <row r="3" spans="2:14" ht="6" customHeight="1" x14ac:dyDescent="0.4"/>
    <row r="4" spans="2:14" ht="19.899999999999999" customHeight="1" x14ac:dyDescent="0.4">
      <c r="B4" s="809" t="s">
        <v>734</v>
      </c>
      <c r="C4" s="809"/>
      <c r="D4" s="809">
        <f>'別紙B-2'!U8</f>
        <v>0</v>
      </c>
      <c r="E4" s="809"/>
    </row>
    <row r="5" spans="2:14" ht="7.9" customHeight="1" x14ac:dyDescent="0.4"/>
    <row r="6" spans="2:14" ht="22.9" customHeight="1" x14ac:dyDescent="0.4">
      <c r="B6" s="809" t="s">
        <v>831</v>
      </c>
      <c r="C6" s="809"/>
      <c r="D6" s="809"/>
      <c r="E6" s="809"/>
      <c r="F6" s="809" t="s">
        <v>832</v>
      </c>
      <c r="G6" s="809"/>
      <c r="H6" s="809"/>
      <c r="I6" s="809" t="s">
        <v>833</v>
      </c>
      <c r="J6" s="809"/>
      <c r="K6" s="809"/>
      <c r="L6" s="829" t="s">
        <v>834</v>
      </c>
      <c r="M6" s="808"/>
      <c r="N6" s="809" t="s">
        <v>151</v>
      </c>
    </row>
    <row r="7" spans="2:14" ht="33" customHeight="1" thickBot="1" x14ac:dyDescent="0.45">
      <c r="B7" s="822" t="s">
        <v>835</v>
      </c>
      <c r="C7" s="822"/>
      <c r="D7" s="241" t="s">
        <v>836</v>
      </c>
      <c r="E7" s="242" t="s">
        <v>837</v>
      </c>
      <c r="F7" s="243" t="s">
        <v>838</v>
      </c>
      <c r="G7" s="244" t="s">
        <v>839</v>
      </c>
      <c r="H7" s="245" t="s">
        <v>6</v>
      </c>
      <c r="I7" s="243" t="s">
        <v>838</v>
      </c>
      <c r="J7" s="244" t="s">
        <v>839</v>
      </c>
      <c r="K7" s="245" t="s">
        <v>6</v>
      </c>
      <c r="L7" s="246"/>
      <c r="M7" s="247" t="s">
        <v>185</v>
      </c>
      <c r="N7" s="822"/>
    </row>
    <row r="8" spans="2:14" ht="19.5" thickTop="1" x14ac:dyDescent="0.4">
      <c r="B8" s="823" t="s">
        <v>840</v>
      </c>
      <c r="C8" s="817" t="s">
        <v>344</v>
      </c>
      <c r="D8" s="254">
        <v>1</v>
      </c>
      <c r="E8" s="248" t="s">
        <v>841</v>
      </c>
      <c r="F8" s="824"/>
      <c r="G8" s="825"/>
      <c r="H8" s="826"/>
      <c r="I8" s="824"/>
      <c r="J8" s="825"/>
      <c r="K8" s="826"/>
      <c r="L8" s="827"/>
      <c r="M8" s="828"/>
      <c r="N8" s="248"/>
    </row>
    <row r="9" spans="2:14" x14ac:dyDescent="0.4">
      <c r="B9" s="808"/>
      <c r="C9" s="809"/>
      <c r="D9" s="249">
        <v>2</v>
      </c>
      <c r="E9" s="250" t="s">
        <v>842</v>
      </c>
      <c r="F9" s="251"/>
      <c r="G9" s="251"/>
      <c r="H9" s="251"/>
      <c r="I9" s="251"/>
      <c r="J9" s="251"/>
      <c r="K9" s="251"/>
      <c r="L9" s="251">
        <f t="shared" ref="L9:L26" si="0">SUM(I9:K9)-SUM(F9:H9)</f>
        <v>0</v>
      </c>
      <c r="M9" s="252">
        <f>SUM(L9)</f>
        <v>0</v>
      </c>
      <c r="N9" s="250"/>
    </row>
    <row r="10" spans="2:14" x14ac:dyDescent="0.4">
      <c r="B10" s="808"/>
      <c r="C10" s="809" t="s">
        <v>843</v>
      </c>
      <c r="D10" s="249">
        <v>1</v>
      </c>
      <c r="E10" s="250" t="s">
        <v>841</v>
      </c>
      <c r="F10" s="810"/>
      <c r="G10" s="811"/>
      <c r="H10" s="812"/>
      <c r="I10" s="810"/>
      <c r="J10" s="811"/>
      <c r="K10" s="812"/>
      <c r="L10" s="813"/>
      <c r="M10" s="814"/>
      <c r="N10" s="250"/>
    </row>
    <row r="11" spans="2:14" x14ac:dyDescent="0.4">
      <c r="B11" s="808"/>
      <c r="C11" s="809"/>
      <c r="D11" s="249">
        <v>2</v>
      </c>
      <c r="E11" s="250" t="s">
        <v>844</v>
      </c>
      <c r="F11" s="251"/>
      <c r="G11" s="251"/>
      <c r="H11" s="251"/>
      <c r="I11" s="251"/>
      <c r="J11" s="251"/>
      <c r="K11" s="251"/>
      <c r="L11" s="251">
        <f t="shared" si="0"/>
        <v>0</v>
      </c>
      <c r="M11" s="815">
        <f>SUM(L11:L14)</f>
        <v>0</v>
      </c>
      <c r="N11" s="250"/>
    </row>
    <row r="12" spans="2:14" x14ac:dyDescent="0.4">
      <c r="B12" s="808"/>
      <c r="C12" s="809"/>
      <c r="D12" s="249">
        <v>3</v>
      </c>
      <c r="E12" s="250" t="s">
        <v>845</v>
      </c>
      <c r="F12" s="251"/>
      <c r="G12" s="251"/>
      <c r="H12" s="251"/>
      <c r="I12" s="251"/>
      <c r="J12" s="251"/>
      <c r="K12" s="251"/>
      <c r="L12" s="251">
        <f t="shared" si="0"/>
        <v>0</v>
      </c>
      <c r="M12" s="816"/>
      <c r="N12" s="250"/>
    </row>
    <row r="13" spans="2:14" x14ac:dyDescent="0.4">
      <c r="B13" s="808"/>
      <c r="C13" s="809"/>
      <c r="D13" s="249">
        <v>4</v>
      </c>
      <c r="E13" s="250" t="s">
        <v>846</v>
      </c>
      <c r="F13" s="251"/>
      <c r="G13" s="251"/>
      <c r="H13" s="251"/>
      <c r="I13" s="251"/>
      <c r="J13" s="251"/>
      <c r="K13" s="251"/>
      <c r="L13" s="251">
        <f t="shared" si="0"/>
        <v>0</v>
      </c>
      <c r="M13" s="816"/>
      <c r="N13" s="250"/>
    </row>
    <row r="14" spans="2:14" x14ac:dyDescent="0.4">
      <c r="B14" s="808"/>
      <c r="C14" s="809"/>
      <c r="D14" s="249">
        <v>5</v>
      </c>
      <c r="E14" s="250" t="s">
        <v>856</v>
      </c>
      <c r="F14" s="251"/>
      <c r="G14" s="251"/>
      <c r="H14" s="251"/>
      <c r="I14" s="251"/>
      <c r="J14" s="251"/>
      <c r="K14" s="251"/>
      <c r="L14" s="251">
        <f t="shared" si="0"/>
        <v>0</v>
      </c>
      <c r="M14" s="817"/>
      <c r="N14" s="250"/>
    </row>
    <row r="15" spans="2:14" ht="18" customHeight="1" x14ac:dyDescent="0.4">
      <c r="B15" s="808" t="s">
        <v>847</v>
      </c>
      <c r="C15" s="808" t="s">
        <v>350</v>
      </c>
      <c r="D15" s="253">
        <v>1</v>
      </c>
      <c r="E15" s="250" t="s">
        <v>841</v>
      </c>
      <c r="F15" s="810"/>
      <c r="G15" s="811"/>
      <c r="H15" s="812"/>
      <c r="I15" s="810"/>
      <c r="J15" s="811"/>
      <c r="K15" s="812"/>
      <c r="L15" s="813"/>
      <c r="M15" s="814"/>
      <c r="N15" s="250"/>
    </row>
    <row r="16" spans="2:14" x14ac:dyDescent="0.4">
      <c r="B16" s="808"/>
      <c r="C16" s="809"/>
      <c r="D16" s="249">
        <v>2</v>
      </c>
      <c r="E16" s="250" t="s">
        <v>848</v>
      </c>
      <c r="F16" s="251"/>
      <c r="G16" s="251"/>
      <c r="H16" s="251"/>
      <c r="I16" s="251"/>
      <c r="J16" s="251"/>
      <c r="K16" s="251"/>
      <c r="L16" s="251">
        <f t="shared" si="0"/>
        <v>0</v>
      </c>
      <c r="M16" s="815">
        <f>SUM(L16:L20)</f>
        <v>0</v>
      </c>
      <c r="N16" s="250"/>
    </row>
    <row r="17" spans="2:14" ht="18" customHeight="1" x14ac:dyDescent="0.4">
      <c r="B17" s="808"/>
      <c r="C17" s="809"/>
      <c r="D17" s="818">
        <v>3</v>
      </c>
      <c r="E17" s="250" t="s">
        <v>857</v>
      </c>
      <c r="F17" s="251"/>
      <c r="G17" s="251"/>
      <c r="H17" s="251"/>
      <c r="I17" s="251"/>
      <c r="J17" s="251"/>
      <c r="K17" s="251"/>
      <c r="L17" s="251">
        <f t="shared" si="0"/>
        <v>0</v>
      </c>
      <c r="M17" s="816"/>
      <c r="N17" s="250"/>
    </row>
    <row r="18" spans="2:14" x14ac:dyDescent="0.4">
      <c r="B18" s="808"/>
      <c r="C18" s="809"/>
      <c r="D18" s="819"/>
      <c r="E18" s="250" t="s">
        <v>858</v>
      </c>
      <c r="F18" s="251"/>
      <c r="G18" s="251"/>
      <c r="H18" s="251"/>
      <c r="I18" s="251"/>
      <c r="J18" s="251"/>
      <c r="K18" s="251"/>
      <c r="L18" s="251">
        <f t="shared" si="0"/>
        <v>0</v>
      </c>
      <c r="M18" s="816"/>
      <c r="N18" s="250"/>
    </row>
    <row r="19" spans="2:14" x14ac:dyDescent="0.4">
      <c r="B19" s="808"/>
      <c r="C19" s="809"/>
      <c r="D19" s="819"/>
      <c r="E19" s="250" t="s">
        <v>859</v>
      </c>
      <c r="F19" s="251"/>
      <c r="G19" s="251"/>
      <c r="H19" s="251"/>
      <c r="I19" s="251"/>
      <c r="J19" s="251"/>
      <c r="K19" s="251"/>
      <c r="L19" s="251">
        <f t="shared" si="0"/>
        <v>0</v>
      </c>
      <c r="M19" s="816"/>
      <c r="N19" s="250"/>
    </row>
    <row r="20" spans="2:14" x14ac:dyDescent="0.4">
      <c r="B20" s="808"/>
      <c r="C20" s="809"/>
      <c r="D20" s="820"/>
      <c r="E20" s="255" t="s">
        <v>860</v>
      </c>
      <c r="F20" s="251"/>
      <c r="G20" s="251"/>
      <c r="H20" s="251"/>
      <c r="I20" s="251"/>
      <c r="J20" s="251"/>
      <c r="K20" s="251"/>
      <c r="L20" s="251">
        <f t="shared" si="0"/>
        <v>0</v>
      </c>
      <c r="M20" s="817"/>
      <c r="N20" s="250"/>
    </row>
    <row r="21" spans="2:14" ht="19.149999999999999" customHeight="1" x14ac:dyDescent="0.4">
      <c r="B21" s="808"/>
      <c r="C21" s="808" t="s">
        <v>849</v>
      </c>
      <c r="D21" s="249">
        <v>1</v>
      </c>
      <c r="E21" s="250" t="s">
        <v>841</v>
      </c>
      <c r="F21" s="810"/>
      <c r="G21" s="811"/>
      <c r="H21" s="812"/>
      <c r="I21" s="810"/>
      <c r="J21" s="811"/>
      <c r="K21" s="812"/>
      <c r="L21" s="813"/>
      <c r="M21" s="814"/>
      <c r="N21" s="250"/>
    </row>
    <row r="22" spans="2:14" ht="18" customHeight="1" x14ac:dyDescent="0.4">
      <c r="B22" s="808"/>
      <c r="C22" s="808"/>
      <c r="D22" s="253">
        <v>2</v>
      </c>
      <c r="E22" s="250" t="s">
        <v>861</v>
      </c>
      <c r="F22" s="251"/>
      <c r="G22" s="251"/>
      <c r="H22" s="251"/>
      <c r="I22" s="251"/>
      <c r="J22" s="251"/>
      <c r="K22" s="251"/>
      <c r="L22" s="251">
        <f>SUM(I22:K22)-SUM(F22:H22)</f>
        <v>0</v>
      </c>
      <c r="M22" s="815">
        <f>SUM(L22:L24)</f>
        <v>0</v>
      </c>
      <c r="N22" s="250"/>
    </row>
    <row r="23" spans="2:14" x14ac:dyDescent="0.4">
      <c r="B23" s="808"/>
      <c r="C23" s="808"/>
      <c r="D23" s="249">
        <v>3</v>
      </c>
      <c r="E23" s="250" t="s">
        <v>862</v>
      </c>
      <c r="F23" s="251"/>
      <c r="G23" s="251"/>
      <c r="H23" s="251"/>
      <c r="I23" s="251"/>
      <c r="J23" s="251"/>
      <c r="K23" s="251"/>
      <c r="L23" s="251">
        <f>SUM(I23:K23)-SUM(F23:H23)</f>
        <v>0</v>
      </c>
      <c r="M23" s="816"/>
      <c r="N23" s="250"/>
    </row>
    <row r="24" spans="2:14" x14ac:dyDescent="0.4">
      <c r="B24" s="808"/>
      <c r="C24" s="808"/>
      <c r="D24" s="249">
        <v>4</v>
      </c>
      <c r="E24" s="250" t="s">
        <v>850</v>
      </c>
      <c r="F24" s="251"/>
      <c r="G24" s="251"/>
      <c r="H24" s="251"/>
      <c r="I24" s="251"/>
      <c r="J24" s="251"/>
      <c r="K24" s="251"/>
      <c r="L24" s="251">
        <f t="shared" si="0"/>
        <v>0</v>
      </c>
      <c r="M24" s="817"/>
      <c r="N24" s="250"/>
    </row>
    <row r="25" spans="2:14" x14ac:dyDescent="0.4">
      <c r="B25" s="808"/>
      <c r="C25" s="821" t="s">
        <v>851</v>
      </c>
      <c r="D25" s="249">
        <v>1</v>
      </c>
      <c r="E25" s="250" t="s">
        <v>852</v>
      </c>
      <c r="F25" s="251"/>
      <c r="G25" s="259"/>
      <c r="H25" s="251"/>
      <c r="I25" s="251"/>
      <c r="K25" s="251"/>
      <c r="L25" s="251">
        <f t="shared" si="0"/>
        <v>0</v>
      </c>
      <c r="M25" s="815">
        <f>SUM(L25:L26)</f>
        <v>0</v>
      </c>
      <c r="N25" s="250"/>
    </row>
    <row r="26" spans="2:14" x14ac:dyDescent="0.4">
      <c r="B26" s="808"/>
      <c r="C26" s="821"/>
      <c r="D26" s="249">
        <v>2</v>
      </c>
      <c r="E26" s="250" t="s">
        <v>853</v>
      </c>
      <c r="F26" s="251"/>
      <c r="G26" s="251"/>
      <c r="H26" s="251"/>
      <c r="I26" s="251"/>
      <c r="J26" s="251"/>
      <c r="K26" s="251"/>
      <c r="L26" s="251">
        <f t="shared" si="0"/>
        <v>0</v>
      </c>
      <c r="M26" s="817"/>
      <c r="N26" s="250"/>
    </row>
    <row r="27" spans="2:14" ht="21" customHeight="1" x14ac:dyDescent="0.4">
      <c r="B27" s="238" t="s">
        <v>854</v>
      </c>
    </row>
    <row r="28" spans="2:14" x14ac:dyDescent="0.4">
      <c r="B28" s="238" t="s">
        <v>863</v>
      </c>
    </row>
    <row r="32" spans="2:14" x14ac:dyDescent="0.4">
      <c r="L32" s="258"/>
    </row>
    <row r="33" spans="12:12" x14ac:dyDescent="0.4">
      <c r="L33" s="258"/>
    </row>
  </sheetData>
  <mergeCells count="32">
    <mergeCell ref="B4:C4"/>
    <mergeCell ref="D4:E4"/>
    <mergeCell ref="B6:E6"/>
    <mergeCell ref="F6:H6"/>
    <mergeCell ref="I6:K6"/>
    <mergeCell ref="N6:N7"/>
    <mergeCell ref="B7:C7"/>
    <mergeCell ref="B8:B14"/>
    <mergeCell ref="C8:C9"/>
    <mergeCell ref="F8:H8"/>
    <mergeCell ref="I8:K8"/>
    <mergeCell ref="L8:M8"/>
    <mergeCell ref="C10:C14"/>
    <mergeCell ref="F10:H10"/>
    <mergeCell ref="I10:K10"/>
    <mergeCell ref="L6:M6"/>
    <mergeCell ref="L10:M10"/>
    <mergeCell ref="M11:M14"/>
    <mergeCell ref="B15:B26"/>
    <mergeCell ref="C15:C20"/>
    <mergeCell ref="F15:H15"/>
    <mergeCell ref="I15:K15"/>
    <mergeCell ref="L15:M15"/>
    <mergeCell ref="M16:M20"/>
    <mergeCell ref="D17:D20"/>
    <mergeCell ref="C21:C24"/>
    <mergeCell ref="F21:H21"/>
    <mergeCell ref="I21:K21"/>
    <mergeCell ref="L21:M21"/>
    <mergeCell ref="M22:M24"/>
    <mergeCell ref="C25:C26"/>
    <mergeCell ref="M25:M26"/>
  </mergeCells>
  <phoneticPr fontId="1"/>
  <pageMargins left="0.7" right="0.7" top="0.75" bottom="0.75" header="0.3" footer="0.3"/>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9</xdr:col>
                    <xdr:colOff>171450</xdr:colOff>
                    <xdr:row>7</xdr:row>
                    <xdr:rowOff>0</xdr:rowOff>
                  </from>
                  <to>
                    <xdr:col>9</xdr:col>
                    <xdr:colOff>466725</xdr:colOff>
                    <xdr:row>7</xdr:row>
                    <xdr:rowOff>228600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6</xdr:col>
                    <xdr:colOff>180975</xdr:colOff>
                    <xdr:row>6</xdr:row>
                    <xdr:rowOff>409575</xdr:rowOff>
                  </from>
                  <to>
                    <xdr:col>6</xdr:col>
                    <xdr:colOff>476250</xdr:colOff>
                    <xdr:row>7</xdr:row>
                    <xdr:rowOff>238125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9</xdr:col>
                    <xdr:colOff>133350</xdr:colOff>
                    <xdr:row>8</xdr:row>
                    <xdr:rowOff>219075</xdr:rowOff>
                  </from>
                  <to>
                    <xdr:col>9</xdr:col>
                    <xdr:colOff>419100</xdr:colOff>
                    <xdr:row>9</xdr:row>
                    <xdr:rowOff>228600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6</xdr:col>
                    <xdr:colOff>142875</xdr:colOff>
                    <xdr:row>8</xdr:row>
                    <xdr:rowOff>209550</xdr:rowOff>
                  </from>
                  <to>
                    <xdr:col>6</xdr:col>
                    <xdr:colOff>428625</xdr:colOff>
                    <xdr:row>10</xdr:row>
                    <xdr:rowOff>19050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9</xdr:col>
                    <xdr:colOff>133350</xdr:colOff>
                    <xdr:row>14</xdr:row>
                    <xdr:rowOff>9525</xdr:rowOff>
                  </from>
                  <to>
                    <xdr:col>9</xdr:col>
                    <xdr:colOff>419100</xdr:colOff>
                    <xdr:row>14</xdr:row>
                    <xdr:rowOff>209550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6</xdr:col>
                    <xdr:colOff>142875</xdr:colOff>
                    <xdr:row>14</xdr:row>
                    <xdr:rowOff>9525</xdr:rowOff>
                  </from>
                  <to>
                    <xdr:col>6</xdr:col>
                    <xdr:colOff>438150</xdr:colOff>
                    <xdr:row>15</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9</xdr:col>
                    <xdr:colOff>142875</xdr:colOff>
                    <xdr:row>20</xdr:row>
                    <xdr:rowOff>19050</xdr:rowOff>
                  </from>
                  <to>
                    <xdr:col>9</xdr:col>
                    <xdr:colOff>428625</xdr:colOff>
                    <xdr:row>21</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6</xdr:col>
                    <xdr:colOff>142875</xdr:colOff>
                    <xdr:row>20</xdr:row>
                    <xdr:rowOff>0</xdr:rowOff>
                  </from>
                  <to>
                    <xdr:col>6</xdr:col>
                    <xdr:colOff>438150</xdr:colOff>
                    <xdr:row>21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9" sqref="A39:K41"/>
    </sheetView>
  </sheetViews>
  <sheetFormatPr defaultRowHeight="18.75" x14ac:dyDescent="0.4"/>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AU77"/>
  <sheetViews>
    <sheetView topLeftCell="N1" zoomScale="120" zoomScaleNormal="120" workbookViewId="0">
      <selection activeCell="V6" sqref="V6"/>
    </sheetView>
  </sheetViews>
  <sheetFormatPr defaultColWidth="9" defaultRowHeight="12" x14ac:dyDescent="0.4"/>
  <cols>
    <col min="1" max="1" width="11" style="7" bestFit="1" customWidth="1"/>
    <col min="2" max="2" width="11.375" style="7" customWidth="1"/>
    <col min="3" max="3" width="8.875" style="7" customWidth="1"/>
    <col min="4" max="5" width="9" style="7"/>
    <col min="6" max="6" width="10.75" style="7" customWidth="1"/>
    <col min="7" max="7" width="11.375" style="7" bestFit="1" customWidth="1"/>
    <col min="8" max="9" width="9" style="7"/>
    <col min="10" max="11" width="8.875" style="7" customWidth="1"/>
    <col min="12" max="13" width="24.125" style="7" customWidth="1"/>
    <col min="14" max="14" width="7.5" style="7" customWidth="1"/>
    <col min="15" max="19" width="15.875" style="7" customWidth="1"/>
    <col min="20" max="20" width="9.625" style="7" bestFit="1" customWidth="1"/>
    <col min="21" max="21" width="10.625" style="7" customWidth="1"/>
    <col min="22" max="22" width="14.25" style="7" bestFit="1" customWidth="1"/>
    <col min="23" max="43" width="9" style="7"/>
    <col min="44" max="44" width="14.375" style="7" customWidth="1"/>
    <col min="45" max="45" width="9.375" style="7" customWidth="1"/>
    <col min="46" max="46" width="14.375" style="7" customWidth="1"/>
    <col min="47" max="47" width="9.25" style="7" bestFit="1" customWidth="1"/>
    <col min="48" max="16384" width="9" style="7"/>
  </cols>
  <sheetData>
    <row r="1" spans="1:47" x14ac:dyDescent="0.4">
      <c r="A1" s="7" t="s">
        <v>12</v>
      </c>
      <c r="B1" s="7" t="s">
        <v>149</v>
      </c>
      <c r="C1" s="7" t="s">
        <v>159</v>
      </c>
      <c r="D1" s="7" t="s">
        <v>13</v>
      </c>
      <c r="E1" s="7" t="s">
        <v>167</v>
      </c>
      <c r="F1" s="7" t="s">
        <v>169</v>
      </c>
      <c r="G1" s="7" t="s">
        <v>14</v>
      </c>
      <c r="H1" s="7" t="s">
        <v>380</v>
      </c>
      <c r="I1" s="7" t="s">
        <v>381</v>
      </c>
      <c r="J1" s="7" t="s">
        <v>15</v>
      </c>
      <c r="K1" s="7" t="s">
        <v>422</v>
      </c>
      <c r="L1" s="7" t="s">
        <v>16</v>
      </c>
      <c r="M1" s="7" t="s">
        <v>339</v>
      </c>
      <c r="N1" s="7" t="s">
        <v>340</v>
      </c>
      <c r="O1" s="7" t="s">
        <v>330</v>
      </c>
      <c r="P1" s="7" t="s">
        <v>331</v>
      </c>
      <c r="Q1" s="7" t="s">
        <v>332</v>
      </c>
      <c r="R1" s="7" t="s">
        <v>333</v>
      </c>
      <c r="S1" s="7" t="s">
        <v>334</v>
      </c>
      <c r="T1" s="7" t="s">
        <v>189</v>
      </c>
      <c r="U1" s="7" t="s">
        <v>164</v>
      </c>
      <c r="V1" s="7" t="s">
        <v>17</v>
      </c>
      <c r="W1" s="7" t="s">
        <v>154</v>
      </c>
      <c r="X1" s="7" t="s">
        <v>155</v>
      </c>
      <c r="Y1" s="7" t="s">
        <v>156</v>
      </c>
      <c r="Z1" s="7" t="s">
        <v>157</v>
      </c>
      <c r="AA1" s="7" t="s">
        <v>158</v>
      </c>
      <c r="AB1" s="7" t="s">
        <v>182</v>
      </c>
      <c r="AD1" s="8" t="s">
        <v>195</v>
      </c>
      <c r="AE1" s="8" t="s">
        <v>196</v>
      </c>
      <c r="AF1" s="8" t="s">
        <v>197</v>
      </c>
      <c r="AG1" s="8" t="s">
        <v>198</v>
      </c>
      <c r="AH1" s="8" t="s">
        <v>199</v>
      </c>
      <c r="AI1" s="8" t="s">
        <v>200</v>
      </c>
      <c r="AJ1" s="8" t="s">
        <v>201</v>
      </c>
      <c r="AK1" s="8" t="s">
        <v>202</v>
      </c>
      <c r="AL1" s="11" t="s">
        <v>203</v>
      </c>
      <c r="AM1" s="9" t="s">
        <v>287</v>
      </c>
      <c r="AN1" s="10" t="s">
        <v>289</v>
      </c>
      <c r="AO1" s="10" t="s">
        <v>285</v>
      </c>
      <c r="AQ1" s="7" t="s">
        <v>357</v>
      </c>
      <c r="AR1" s="7" t="s">
        <v>792</v>
      </c>
      <c r="AS1" s="7" t="s">
        <v>793</v>
      </c>
      <c r="AT1" s="7" t="s">
        <v>792</v>
      </c>
      <c r="AU1" s="7" t="s">
        <v>791</v>
      </c>
    </row>
    <row r="2" spans="1:47" x14ac:dyDescent="0.4">
      <c r="A2" s="7" t="s">
        <v>18</v>
      </c>
      <c r="B2" s="7" t="s">
        <v>186</v>
      </c>
      <c r="C2" s="7" t="s">
        <v>19</v>
      </c>
      <c r="D2" s="12" t="s">
        <v>20</v>
      </c>
      <c r="E2" s="30">
        <v>0.5</v>
      </c>
      <c r="F2" s="31">
        <v>0.33333333333333331</v>
      </c>
      <c r="G2" s="30">
        <v>0.5</v>
      </c>
      <c r="H2" s="44">
        <v>0.5</v>
      </c>
      <c r="I2" s="44">
        <v>0.83333333333333337</v>
      </c>
      <c r="J2" s="7" t="s">
        <v>21</v>
      </c>
      <c r="K2" s="7" t="s">
        <v>423</v>
      </c>
      <c r="L2" s="7" t="s">
        <v>22</v>
      </c>
      <c r="M2" s="7" t="s">
        <v>160</v>
      </c>
      <c r="N2" s="7" t="s">
        <v>341</v>
      </c>
      <c r="O2" s="7" t="s">
        <v>311</v>
      </c>
      <c r="P2" s="7" t="s">
        <v>324</v>
      </c>
      <c r="Q2" s="7" t="s">
        <v>313</v>
      </c>
      <c r="R2" s="7" t="s">
        <v>866</v>
      </c>
      <c r="S2" s="7" t="s">
        <v>336</v>
      </c>
      <c r="T2" s="7" t="s">
        <v>190</v>
      </c>
      <c r="U2" s="7" t="s">
        <v>166</v>
      </c>
      <c r="V2" s="7" t="s">
        <v>896</v>
      </c>
      <c r="W2" s="7" t="s">
        <v>406</v>
      </c>
      <c r="X2" s="7" t="s">
        <v>274</v>
      </c>
      <c r="Y2" s="7" t="s">
        <v>274</v>
      </c>
      <c r="Z2" s="7" t="s">
        <v>274</v>
      </c>
      <c r="AA2" s="7" t="s">
        <v>274</v>
      </c>
      <c r="AB2" s="7" t="s">
        <v>322</v>
      </c>
      <c r="AD2" s="13" t="s">
        <v>204</v>
      </c>
      <c r="AE2" s="13" t="s">
        <v>205</v>
      </c>
      <c r="AF2" s="13" t="s">
        <v>206</v>
      </c>
      <c r="AG2" s="14" t="s">
        <v>207</v>
      </c>
      <c r="AH2" s="14" t="s">
        <v>208</v>
      </c>
      <c r="AI2" s="14" t="s">
        <v>209</v>
      </c>
      <c r="AJ2" s="14" t="s">
        <v>210</v>
      </c>
      <c r="AK2" s="14" t="s">
        <v>211</v>
      </c>
      <c r="AL2" s="16" t="s">
        <v>213</v>
      </c>
      <c r="AM2" s="13" t="s">
        <v>205</v>
      </c>
      <c r="AN2" s="14" t="s">
        <v>236</v>
      </c>
      <c r="AO2" s="15" t="s">
        <v>212</v>
      </c>
      <c r="AQ2" s="7" t="s">
        <v>358</v>
      </c>
      <c r="AR2" s="7" t="s">
        <v>214</v>
      </c>
      <c r="AS2" s="208">
        <v>6819000</v>
      </c>
      <c r="AT2" s="7" t="s">
        <v>214</v>
      </c>
      <c r="AU2" s="7">
        <f t="shared" ref="AU2:AU11" si="0">AS2/1.1</f>
        <v>6199090.9090909082</v>
      </c>
    </row>
    <row r="3" spans="1:47" x14ac:dyDescent="0.4">
      <c r="A3" s="7" t="s">
        <v>23</v>
      </c>
      <c r="B3" s="7" t="s">
        <v>305</v>
      </c>
      <c r="C3" s="7" t="s">
        <v>24</v>
      </c>
      <c r="D3" s="12" t="s">
        <v>25</v>
      </c>
      <c r="E3" s="30" t="s">
        <v>168</v>
      </c>
      <c r="F3" s="30" t="s">
        <v>170</v>
      </c>
      <c r="G3" s="30" t="s">
        <v>168</v>
      </c>
      <c r="H3" s="44">
        <v>0.33333333333333331</v>
      </c>
      <c r="I3" s="44">
        <v>0.76923076923076927</v>
      </c>
      <c r="J3" s="7" t="s">
        <v>27</v>
      </c>
      <c r="K3" s="7" t="s">
        <v>424</v>
      </c>
      <c r="L3" s="7" t="s">
        <v>34</v>
      </c>
      <c r="M3" s="7" t="s">
        <v>161</v>
      </c>
      <c r="N3" s="7" t="s">
        <v>342</v>
      </c>
      <c r="O3" s="7" t="s">
        <v>312</v>
      </c>
      <c r="P3" s="7" t="s">
        <v>325</v>
      </c>
      <c r="Q3" s="7" t="s">
        <v>317</v>
      </c>
      <c r="R3" s="7" t="s">
        <v>867</v>
      </c>
      <c r="S3" s="7" t="s">
        <v>337</v>
      </c>
      <c r="T3" s="7" t="s">
        <v>191</v>
      </c>
      <c r="U3" s="7" t="s">
        <v>165</v>
      </c>
      <c r="V3" s="7" t="s">
        <v>897</v>
      </c>
      <c r="W3" s="7" t="s">
        <v>329</v>
      </c>
      <c r="X3" s="7" t="s">
        <v>284</v>
      </c>
      <c r="Y3" s="7" t="s">
        <v>284</v>
      </c>
      <c r="Z3" s="7" t="s">
        <v>284</v>
      </c>
      <c r="AA3" s="7" t="s">
        <v>284</v>
      </c>
      <c r="AB3" s="7" t="s">
        <v>321</v>
      </c>
      <c r="AD3" s="14" t="s">
        <v>214</v>
      </c>
      <c r="AE3" s="14" t="s">
        <v>215</v>
      </c>
      <c r="AF3" s="14" t="s">
        <v>216</v>
      </c>
      <c r="AG3" s="14" t="s">
        <v>217</v>
      </c>
      <c r="AH3" s="14" t="s">
        <v>218</v>
      </c>
      <c r="AI3" s="14" t="s">
        <v>219</v>
      </c>
      <c r="AJ3" s="14" t="s">
        <v>268</v>
      </c>
      <c r="AK3" s="14" t="s">
        <v>269</v>
      </c>
      <c r="AL3" s="16" t="s">
        <v>220</v>
      </c>
      <c r="AM3" s="14" t="s">
        <v>215</v>
      </c>
      <c r="AN3" s="14" t="s">
        <v>241</v>
      </c>
      <c r="AO3" s="15" t="s">
        <v>286</v>
      </c>
      <c r="AQ3" s="7" t="s">
        <v>359</v>
      </c>
      <c r="AR3" s="7" t="s">
        <v>221</v>
      </c>
      <c r="AS3" s="208">
        <v>8098000</v>
      </c>
      <c r="AT3" s="7" t="s">
        <v>221</v>
      </c>
      <c r="AU3" s="7">
        <f t="shared" si="0"/>
        <v>7361818.1818181816</v>
      </c>
    </row>
    <row r="4" spans="1:47" x14ac:dyDescent="0.4">
      <c r="A4" s="7" t="s">
        <v>28</v>
      </c>
      <c r="B4" s="7" t="s">
        <v>306</v>
      </c>
      <c r="C4" s="7" t="s">
        <v>29</v>
      </c>
      <c r="D4" s="12" t="s">
        <v>30</v>
      </c>
      <c r="E4" s="12"/>
      <c r="F4" s="30" t="s">
        <v>26</v>
      </c>
      <c r="G4" s="30">
        <v>0.33333333333333331</v>
      </c>
      <c r="H4" s="44">
        <v>0.65</v>
      </c>
      <c r="I4" s="44">
        <v>0.8666666666666667</v>
      </c>
      <c r="J4" s="7" t="s">
        <v>412</v>
      </c>
      <c r="K4" s="7" t="s">
        <v>425</v>
      </c>
      <c r="L4" s="7" t="s">
        <v>152</v>
      </c>
      <c r="M4" s="7" t="s">
        <v>162</v>
      </c>
      <c r="N4" s="7" t="s">
        <v>343</v>
      </c>
      <c r="O4" s="7" t="s">
        <v>313</v>
      </c>
      <c r="P4" s="7" t="s">
        <v>435</v>
      </c>
      <c r="Q4" s="7" t="s">
        <v>316</v>
      </c>
      <c r="R4" s="7" t="s">
        <v>865</v>
      </c>
      <c r="S4" s="7" t="s">
        <v>338</v>
      </c>
      <c r="T4" s="7" t="s">
        <v>188</v>
      </c>
      <c r="W4" s="7" t="s">
        <v>328</v>
      </c>
      <c r="X4" s="7" t="s">
        <v>283</v>
      </c>
      <c r="Y4" s="7" t="s">
        <v>283</v>
      </c>
      <c r="Z4" s="7" t="s">
        <v>283</v>
      </c>
      <c r="AA4" s="7" t="s">
        <v>283</v>
      </c>
      <c r="AB4" s="7" t="s">
        <v>174</v>
      </c>
      <c r="AD4" s="14" t="s">
        <v>221</v>
      </c>
      <c r="AE4" s="14" t="s">
        <v>222</v>
      </c>
      <c r="AF4" s="14" t="s">
        <v>223</v>
      </c>
      <c r="AG4" s="14" t="s">
        <v>230</v>
      </c>
      <c r="AH4" s="14" t="s">
        <v>224</v>
      </c>
      <c r="AI4" s="14" t="s">
        <v>225</v>
      </c>
      <c r="AJ4" s="14" t="s">
        <v>226</v>
      </c>
      <c r="AK4" s="14" t="s">
        <v>244</v>
      </c>
      <c r="AL4" s="16" t="s">
        <v>270</v>
      </c>
      <c r="AM4" s="14" t="s">
        <v>222</v>
      </c>
      <c r="AN4" s="14" t="s">
        <v>246</v>
      </c>
      <c r="AO4" s="15" t="s">
        <v>227</v>
      </c>
      <c r="AQ4" s="7" t="s">
        <v>360</v>
      </c>
      <c r="AR4" s="7" t="s">
        <v>790</v>
      </c>
      <c r="AS4" s="208">
        <v>5179000</v>
      </c>
      <c r="AT4" s="7" t="s">
        <v>790</v>
      </c>
      <c r="AU4" s="7">
        <f t="shared" si="0"/>
        <v>4708181.8181818174</v>
      </c>
    </row>
    <row r="5" spans="1:47" x14ac:dyDescent="0.4">
      <c r="A5" s="7" t="s">
        <v>32</v>
      </c>
      <c r="B5" s="7" t="s">
        <v>187</v>
      </c>
      <c r="C5" s="7" t="s">
        <v>33</v>
      </c>
      <c r="D5" s="12"/>
      <c r="E5" s="12"/>
      <c r="F5" s="30" t="s">
        <v>171</v>
      </c>
      <c r="G5" s="30" t="s">
        <v>170</v>
      </c>
      <c r="J5" s="7" t="s">
        <v>429</v>
      </c>
      <c r="K5" s="7" t="s">
        <v>426</v>
      </c>
      <c r="L5" s="7" t="s">
        <v>39</v>
      </c>
      <c r="M5" s="7" t="s">
        <v>163</v>
      </c>
      <c r="N5" s="7" t="s">
        <v>344</v>
      </c>
      <c r="O5" s="7" t="s">
        <v>317</v>
      </c>
      <c r="P5" s="7" t="s">
        <v>335</v>
      </c>
      <c r="Q5" s="7" t="s">
        <v>319</v>
      </c>
      <c r="R5" s="7" t="s">
        <v>337</v>
      </c>
      <c r="S5" s="7" t="s">
        <v>318</v>
      </c>
      <c r="T5" s="7" t="s">
        <v>192</v>
      </c>
      <c r="X5" s="7" t="s">
        <v>282</v>
      </c>
      <c r="Y5" s="7" t="s">
        <v>282</v>
      </c>
      <c r="Z5" s="7" t="s">
        <v>282</v>
      </c>
      <c r="AA5" s="7" t="s">
        <v>282</v>
      </c>
      <c r="AB5" s="7" t="s">
        <v>173</v>
      </c>
      <c r="AD5" s="14" t="s">
        <v>228</v>
      </c>
      <c r="AE5" s="14" t="s">
        <v>229</v>
      </c>
      <c r="AF5" s="14" t="s">
        <v>237</v>
      </c>
      <c r="AG5" s="14" t="s">
        <v>115</v>
      </c>
      <c r="AH5" s="14" t="s">
        <v>231</v>
      </c>
      <c r="AI5" s="14" t="s">
        <v>232</v>
      </c>
      <c r="AJ5" s="14" t="s">
        <v>233</v>
      </c>
      <c r="AL5" s="16" t="s">
        <v>271</v>
      </c>
      <c r="AM5" s="14" t="s">
        <v>229</v>
      </c>
      <c r="AN5" s="14" t="s">
        <v>249</v>
      </c>
      <c r="AO5" s="15" t="s">
        <v>235</v>
      </c>
      <c r="AQ5" s="7" t="s">
        <v>361</v>
      </c>
      <c r="AR5" s="7" t="s">
        <v>789</v>
      </c>
      <c r="AS5" s="208">
        <v>2816000</v>
      </c>
      <c r="AT5" s="7" t="s">
        <v>789</v>
      </c>
      <c r="AU5" s="7">
        <f t="shared" si="0"/>
        <v>2560000</v>
      </c>
    </row>
    <row r="6" spans="1:47" ht="13.5" x14ac:dyDescent="0.4">
      <c r="A6" s="7" t="s">
        <v>35</v>
      </c>
      <c r="B6" s="7" t="s">
        <v>273</v>
      </c>
      <c r="C6" s="7" t="s">
        <v>36</v>
      </c>
      <c r="D6" s="12"/>
      <c r="E6" s="12"/>
      <c r="F6" s="30" t="s">
        <v>31</v>
      </c>
      <c r="G6" s="32" t="s">
        <v>194</v>
      </c>
      <c r="K6" s="72" t="s">
        <v>427</v>
      </c>
      <c r="L6" s="7" t="s">
        <v>42</v>
      </c>
      <c r="N6" s="7" t="s">
        <v>345</v>
      </c>
      <c r="O6" s="7" t="s">
        <v>319</v>
      </c>
      <c r="P6" s="7" t="s">
        <v>436</v>
      </c>
      <c r="Q6" s="7" t="s">
        <v>320</v>
      </c>
      <c r="R6" s="7" t="s">
        <v>338</v>
      </c>
      <c r="S6" s="7" t="s">
        <v>323</v>
      </c>
      <c r="T6" s="7" t="s">
        <v>193</v>
      </c>
      <c r="X6" s="7" t="s">
        <v>281</v>
      </c>
      <c r="Y6" s="7" t="s">
        <v>281</v>
      </c>
      <c r="Z6" s="7" t="s">
        <v>281</v>
      </c>
      <c r="AA6" s="7" t="s">
        <v>281</v>
      </c>
      <c r="AB6" s="7" t="s">
        <v>180</v>
      </c>
      <c r="AD6" s="14" t="s">
        <v>42</v>
      </c>
      <c r="AE6" s="14" t="s">
        <v>236</v>
      </c>
      <c r="AF6" s="14" t="s">
        <v>242</v>
      </c>
      <c r="AG6" s="14" t="s">
        <v>244</v>
      </c>
      <c r="AH6" s="14" t="s">
        <v>238</v>
      </c>
      <c r="AI6" s="14" t="s">
        <v>239</v>
      </c>
      <c r="AL6" s="19"/>
      <c r="AM6" s="17" t="s">
        <v>288</v>
      </c>
      <c r="AN6" s="14" t="s">
        <v>251</v>
      </c>
      <c r="AO6" s="15" t="s">
        <v>234</v>
      </c>
      <c r="AQ6" s="7" t="s">
        <v>362</v>
      </c>
      <c r="AR6" s="7" t="s">
        <v>788</v>
      </c>
      <c r="AS6" s="208">
        <v>2492000</v>
      </c>
      <c r="AT6" s="7" t="s">
        <v>788</v>
      </c>
      <c r="AU6" s="7">
        <f t="shared" si="0"/>
        <v>2265454.5454545454</v>
      </c>
    </row>
    <row r="7" spans="1:47" ht="13.5" customHeight="1" x14ac:dyDescent="0.4">
      <c r="A7" s="7" t="s">
        <v>37</v>
      </c>
      <c r="C7" s="7" t="s">
        <v>38</v>
      </c>
      <c r="D7" s="12"/>
      <c r="E7" s="12"/>
      <c r="F7" s="12"/>
      <c r="G7" s="45" t="s">
        <v>382</v>
      </c>
      <c r="L7" s="7" t="s">
        <v>45</v>
      </c>
      <c r="N7" s="7" t="s">
        <v>346</v>
      </c>
      <c r="O7" s="7" t="s">
        <v>314</v>
      </c>
      <c r="P7" s="7" t="s">
        <v>437</v>
      </c>
      <c r="Q7" s="7" t="s">
        <v>314</v>
      </c>
      <c r="R7" s="7" t="s">
        <v>314</v>
      </c>
      <c r="T7" s="7" t="s">
        <v>356</v>
      </c>
      <c r="X7" s="7" t="s">
        <v>280</v>
      </c>
      <c r="Y7" s="7" t="s">
        <v>280</v>
      </c>
      <c r="Z7" s="7" t="s">
        <v>280</v>
      </c>
      <c r="AA7" s="7" t="s">
        <v>280</v>
      </c>
      <c r="AB7" s="7" t="s">
        <v>176</v>
      </c>
      <c r="AD7" s="14" t="s">
        <v>240</v>
      </c>
      <c r="AE7" s="14" t="s">
        <v>241</v>
      </c>
      <c r="AF7" s="14" t="s">
        <v>247</v>
      </c>
      <c r="AH7" s="14" t="s">
        <v>243</v>
      </c>
      <c r="AI7" s="14" t="s">
        <v>244</v>
      </c>
      <c r="AL7" s="19"/>
      <c r="AM7" s="14" t="s">
        <v>262</v>
      </c>
      <c r="AN7" s="14" t="s">
        <v>253</v>
      </c>
      <c r="AO7" s="18"/>
      <c r="AQ7" s="7" t="s">
        <v>363</v>
      </c>
      <c r="AR7" s="7" t="s">
        <v>787</v>
      </c>
      <c r="AS7" s="208">
        <v>627000</v>
      </c>
      <c r="AT7" s="7" t="s">
        <v>787</v>
      </c>
      <c r="AU7" s="7">
        <f t="shared" si="0"/>
        <v>570000</v>
      </c>
    </row>
    <row r="8" spans="1:47" ht="13.5" customHeight="1" x14ac:dyDescent="0.4">
      <c r="A8" s="7" t="s">
        <v>40</v>
      </c>
      <c r="C8" s="7" t="s">
        <v>41</v>
      </c>
      <c r="D8" s="12"/>
      <c r="E8" s="12"/>
      <c r="F8" s="12"/>
      <c r="G8" s="12"/>
      <c r="L8" s="7" t="s">
        <v>48</v>
      </c>
      <c r="N8" s="7" t="s">
        <v>347</v>
      </c>
      <c r="Q8" s="7" t="s">
        <v>315</v>
      </c>
      <c r="R8" s="7" t="s">
        <v>438</v>
      </c>
      <c r="X8" s="7" t="s">
        <v>279</v>
      </c>
      <c r="Y8" s="7" t="s">
        <v>279</v>
      </c>
      <c r="Z8" s="7" t="s">
        <v>279</v>
      </c>
      <c r="AA8" s="7" t="s">
        <v>279</v>
      </c>
      <c r="AB8" s="7" t="s">
        <v>175</v>
      </c>
      <c r="AD8" s="14" t="s">
        <v>245</v>
      </c>
      <c r="AE8" s="14" t="s">
        <v>246</v>
      </c>
      <c r="AF8" s="14" t="s">
        <v>250</v>
      </c>
      <c r="AH8" s="14" t="s">
        <v>244</v>
      </c>
      <c r="AM8" s="14" t="s">
        <v>263</v>
      </c>
      <c r="AN8" s="14" t="s">
        <v>255</v>
      </c>
      <c r="AO8" s="18"/>
      <c r="AQ8" s="7" t="s">
        <v>364</v>
      </c>
      <c r="AR8" s="7" t="s">
        <v>786</v>
      </c>
      <c r="AS8" s="208">
        <v>433000</v>
      </c>
      <c r="AT8" s="7" t="s">
        <v>786</v>
      </c>
      <c r="AU8" s="7">
        <f t="shared" si="0"/>
        <v>393636.36363636359</v>
      </c>
    </row>
    <row r="9" spans="1:47" ht="13.5" customHeight="1" x14ac:dyDescent="0.4">
      <c r="A9" s="7" t="s">
        <v>43</v>
      </c>
      <c r="C9" s="7" t="s">
        <v>44</v>
      </c>
      <c r="D9" s="12"/>
      <c r="E9" s="12"/>
      <c r="F9" s="12"/>
      <c r="G9" s="12"/>
      <c r="L9" s="7" t="s">
        <v>51</v>
      </c>
      <c r="N9" s="7" t="s">
        <v>348</v>
      </c>
      <c r="Q9" s="7" t="s">
        <v>326</v>
      </c>
      <c r="R9" s="7" t="s">
        <v>439</v>
      </c>
      <c r="X9" s="7" t="s">
        <v>278</v>
      </c>
      <c r="Y9" s="7" t="s">
        <v>278</v>
      </c>
      <c r="Z9" s="7" t="s">
        <v>278</v>
      </c>
      <c r="AA9" s="7" t="s">
        <v>278</v>
      </c>
      <c r="AB9" s="7" t="s">
        <v>177</v>
      </c>
      <c r="AD9" s="14" t="s">
        <v>248</v>
      </c>
      <c r="AE9" s="14" t="s">
        <v>249</v>
      </c>
      <c r="AF9" s="14" t="s">
        <v>252</v>
      </c>
      <c r="AM9" s="13" t="s">
        <v>206</v>
      </c>
      <c r="AN9" s="14" t="s">
        <v>256</v>
      </c>
      <c r="AO9" s="18"/>
      <c r="AQ9" s="7" t="s">
        <v>365</v>
      </c>
      <c r="AR9" s="7" t="s">
        <v>785</v>
      </c>
      <c r="AS9" s="208">
        <v>2569000</v>
      </c>
      <c r="AT9" s="7" t="s">
        <v>785</v>
      </c>
      <c r="AU9" s="7">
        <f t="shared" si="0"/>
        <v>2335454.5454545454</v>
      </c>
    </row>
    <row r="10" spans="1:47" x14ac:dyDescent="0.4">
      <c r="A10" s="7" t="s">
        <v>46</v>
      </c>
      <c r="C10" s="7" t="s">
        <v>47</v>
      </c>
      <c r="D10" s="12"/>
      <c r="E10" s="12"/>
      <c r="F10" s="12"/>
      <c r="G10" s="12"/>
      <c r="L10" s="7" t="s">
        <v>56</v>
      </c>
      <c r="N10" s="7" t="s">
        <v>349</v>
      </c>
      <c r="X10" s="7" t="s">
        <v>277</v>
      </c>
      <c r="Y10" s="7" t="s">
        <v>277</v>
      </c>
      <c r="Z10" s="7" t="s">
        <v>277</v>
      </c>
      <c r="AA10" s="7" t="s">
        <v>277</v>
      </c>
      <c r="AB10" s="7" t="s">
        <v>265</v>
      </c>
      <c r="AD10" s="14" t="s">
        <v>244</v>
      </c>
      <c r="AE10" s="14" t="s">
        <v>251</v>
      </c>
      <c r="AF10" s="14" t="s">
        <v>254</v>
      </c>
      <c r="AM10" s="14" t="s">
        <v>216</v>
      </c>
      <c r="AN10" s="14" t="s">
        <v>257</v>
      </c>
      <c r="AO10" s="18"/>
      <c r="AQ10" s="7" t="s">
        <v>366</v>
      </c>
      <c r="AR10" s="7" t="s">
        <v>784</v>
      </c>
      <c r="AS10" s="208">
        <v>199000</v>
      </c>
      <c r="AT10" s="7" t="s">
        <v>784</v>
      </c>
      <c r="AU10" s="7">
        <f t="shared" si="0"/>
        <v>180909.09090909088</v>
      </c>
    </row>
    <row r="11" spans="1:47" x14ac:dyDescent="0.4">
      <c r="A11" s="7" t="s">
        <v>49</v>
      </c>
      <c r="C11" s="7" t="s">
        <v>50</v>
      </c>
      <c r="D11" s="12"/>
      <c r="E11" s="12"/>
      <c r="F11" s="12"/>
      <c r="G11" s="12"/>
      <c r="L11" s="7" t="s">
        <v>59</v>
      </c>
      <c r="N11" s="7" t="s">
        <v>350</v>
      </c>
      <c r="X11" s="7" t="s">
        <v>276</v>
      </c>
      <c r="Y11" s="7" t="s">
        <v>276</v>
      </c>
      <c r="AB11" s="7" t="s">
        <v>178</v>
      </c>
      <c r="AE11" s="14" t="s">
        <v>253</v>
      </c>
      <c r="AF11" s="7" t="s">
        <v>267</v>
      </c>
      <c r="AM11" s="14" t="s">
        <v>223</v>
      </c>
      <c r="AN11" s="14" t="s">
        <v>258</v>
      </c>
      <c r="AO11" s="19"/>
      <c r="AQ11" s="7" t="s">
        <v>367</v>
      </c>
      <c r="AR11" s="7" t="s">
        <v>783</v>
      </c>
      <c r="AS11" s="208">
        <v>7385000</v>
      </c>
      <c r="AT11" s="7" t="s">
        <v>783</v>
      </c>
      <c r="AU11" s="7">
        <f t="shared" si="0"/>
        <v>6713636.3636363633</v>
      </c>
    </row>
    <row r="12" spans="1:47" x14ac:dyDescent="0.4">
      <c r="A12" s="7" t="s">
        <v>52</v>
      </c>
      <c r="C12" s="7" t="s">
        <v>53</v>
      </c>
      <c r="D12" s="12"/>
      <c r="E12" s="12"/>
      <c r="F12" s="12"/>
      <c r="G12" s="12"/>
      <c r="L12" s="7" t="s">
        <v>62</v>
      </c>
      <c r="N12" s="7" t="s">
        <v>351</v>
      </c>
      <c r="X12" s="7" t="s">
        <v>275</v>
      </c>
      <c r="Y12" s="7" t="s">
        <v>275</v>
      </c>
      <c r="AB12" s="7" t="s">
        <v>179</v>
      </c>
      <c r="AE12" s="14" t="s">
        <v>255</v>
      </c>
      <c r="AF12" s="14" t="s">
        <v>244</v>
      </c>
      <c r="AM12" s="14" t="s">
        <v>237</v>
      </c>
      <c r="AN12" s="14" t="s">
        <v>259</v>
      </c>
      <c r="AO12" s="19"/>
      <c r="AQ12" s="7" t="s">
        <v>368</v>
      </c>
    </row>
    <row r="13" spans="1:47" x14ac:dyDescent="0.4">
      <c r="A13" s="7" t="s">
        <v>54</v>
      </c>
      <c r="C13" s="7" t="s">
        <v>55</v>
      </c>
      <c r="D13" s="12"/>
      <c r="E13" s="12"/>
      <c r="F13" s="12"/>
      <c r="G13" s="12"/>
      <c r="L13" s="7" t="s">
        <v>65</v>
      </c>
      <c r="N13" s="7" t="s">
        <v>352</v>
      </c>
      <c r="AB13" s="7" t="s">
        <v>181</v>
      </c>
      <c r="AE13" s="14" t="s">
        <v>256</v>
      </c>
      <c r="AM13" s="14" t="s">
        <v>242</v>
      </c>
      <c r="AN13" s="12" t="s">
        <v>290</v>
      </c>
      <c r="AO13" s="19"/>
      <c r="AQ13" s="7" t="s">
        <v>369</v>
      </c>
    </row>
    <row r="14" spans="1:47" x14ac:dyDescent="0.4">
      <c r="A14" s="7" t="s">
        <v>57</v>
      </c>
      <c r="C14" s="7" t="s">
        <v>58</v>
      </c>
      <c r="D14" s="12"/>
      <c r="E14" s="12"/>
      <c r="F14" s="12"/>
      <c r="G14" s="12"/>
      <c r="L14" s="7" t="s">
        <v>68</v>
      </c>
      <c r="N14" s="7" t="s">
        <v>353</v>
      </c>
      <c r="AE14" s="14" t="s">
        <v>257</v>
      </c>
      <c r="AL14" s="20"/>
      <c r="AM14" s="14" t="s">
        <v>250</v>
      </c>
      <c r="AN14" s="12" t="s">
        <v>291</v>
      </c>
      <c r="AO14" s="19"/>
      <c r="AQ14" s="7" t="s">
        <v>370</v>
      </c>
    </row>
    <row r="15" spans="1:47" x14ac:dyDescent="0.4">
      <c r="A15" s="7" t="s">
        <v>60</v>
      </c>
      <c r="C15" s="7" t="s">
        <v>61</v>
      </c>
      <c r="D15" s="12"/>
      <c r="E15" s="12"/>
      <c r="F15" s="12"/>
      <c r="G15" s="12"/>
      <c r="L15" s="7" t="s">
        <v>71</v>
      </c>
      <c r="N15" s="7" t="s">
        <v>354</v>
      </c>
      <c r="AE15" s="14" t="s">
        <v>258</v>
      </c>
      <c r="AM15" s="14" t="s">
        <v>252</v>
      </c>
      <c r="AN15" s="12" t="s">
        <v>292</v>
      </c>
      <c r="AO15" s="19"/>
      <c r="AQ15" s="7" t="s">
        <v>371</v>
      </c>
    </row>
    <row r="16" spans="1:47" x14ac:dyDescent="0.4">
      <c r="A16" s="7" t="s">
        <v>63</v>
      </c>
      <c r="C16" s="7" t="s">
        <v>64</v>
      </c>
      <c r="D16" s="12"/>
      <c r="E16" s="12"/>
      <c r="F16" s="12"/>
      <c r="G16" s="12"/>
      <c r="L16" s="7" t="s">
        <v>74</v>
      </c>
      <c r="N16" s="7" t="s">
        <v>355</v>
      </c>
      <c r="AE16" s="14" t="s">
        <v>259</v>
      </c>
      <c r="AM16" s="14" t="s">
        <v>254</v>
      </c>
      <c r="AN16" s="7" t="s">
        <v>267</v>
      </c>
      <c r="AO16" s="19"/>
      <c r="AQ16" s="7" t="s">
        <v>372</v>
      </c>
    </row>
    <row r="17" spans="1:41" x14ac:dyDescent="0.4">
      <c r="A17" s="7" t="s">
        <v>66</v>
      </c>
      <c r="C17" s="7" t="s">
        <v>67</v>
      </c>
      <c r="D17" s="31"/>
      <c r="E17" s="31"/>
      <c r="F17" s="31"/>
      <c r="G17" s="31"/>
      <c r="L17" s="7" t="s">
        <v>77</v>
      </c>
      <c r="AE17" s="14" t="s">
        <v>260</v>
      </c>
      <c r="AM17" s="14" t="s">
        <v>207</v>
      </c>
      <c r="AN17" s="12" t="s">
        <v>293</v>
      </c>
      <c r="AO17" s="19"/>
    </row>
    <row r="18" spans="1:41" x14ac:dyDescent="0.4">
      <c r="A18" s="7" t="s">
        <v>69</v>
      </c>
      <c r="C18" s="7" t="s">
        <v>70</v>
      </c>
      <c r="D18" s="33"/>
      <c r="E18" s="33"/>
      <c r="F18" s="33"/>
      <c r="G18" s="33"/>
      <c r="L18" s="7" t="s">
        <v>80</v>
      </c>
      <c r="AE18" s="14" t="s">
        <v>261</v>
      </c>
      <c r="AM18" s="14" t="s">
        <v>217</v>
      </c>
      <c r="AN18" s="12" t="s">
        <v>294</v>
      </c>
      <c r="AO18" s="19"/>
    </row>
    <row r="19" spans="1:41" x14ac:dyDescent="0.4">
      <c r="A19" s="7" t="s">
        <v>72</v>
      </c>
      <c r="C19" s="7" t="s">
        <v>73</v>
      </c>
      <c r="D19" s="34"/>
      <c r="E19" s="34"/>
      <c r="F19" s="34"/>
      <c r="G19" s="34"/>
      <c r="L19" s="7" t="s">
        <v>82</v>
      </c>
      <c r="AE19" s="14" t="s">
        <v>266</v>
      </c>
      <c r="AM19" s="14" t="s">
        <v>230</v>
      </c>
      <c r="AN19" s="12" t="s">
        <v>295</v>
      </c>
      <c r="AO19" s="19"/>
    </row>
    <row r="20" spans="1:41" x14ac:dyDescent="0.4">
      <c r="A20" s="7" t="s">
        <v>75</v>
      </c>
      <c r="C20" s="7" t="s">
        <v>76</v>
      </c>
      <c r="D20" s="35"/>
      <c r="E20" s="35"/>
      <c r="F20" s="35"/>
      <c r="G20" s="35"/>
      <c r="L20" s="7" t="s">
        <v>84</v>
      </c>
      <c r="AE20" s="14" t="s">
        <v>262</v>
      </c>
      <c r="AM20" s="14" t="s">
        <v>115</v>
      </c>
      <c r="AN20" s="12"/>
      <c r="AO20" s="19"/>
    </row>
    <row r="21" spans="1:41" x14ac:dyDescent="0.4">
      <c r="A21" s="7" t="s">
        <v>78</v>
      </c>
      <c r="C21" s="7" t="s">
        <v>79</v>
      </c>
      <c r="D21" s="36"/>
      <c r="E21" s="36"/>
      <c r="F21" s="36"/>
      <c r="G21" s="36"/>
      <c r="L21" s="7" t="s">
        <v>86</v>
      </c>
      <c r="AE21" s="14" t="s">
        <v>263</v>
      </c>
      <c r="AM21" s="14" t="s">
        <v>269</v>
      </c>
      <c r="AN21" s="12"/>
      <c r="AO21" s="19"/>
    </row>
    <row r="22" spans="1:41" x14ac:dyDescent="0.4">
      <c r="C22" s="7" t="s">
        <v>81</v>
      </c>
      <c r="D22" s="12"/>
      <c r="E22" s="12"/>
      <c r="F22" s="12"/>
      <c r="G22" s="12"/>
      <c r="L22" s="7" t="s">
        <v>88</v>
      </c>
      <c r="AE22" s="14" t="s">
        <v>264</v>
      </c>
      <c r="AM22" s="14" t="s">
        <v>244</v>
      </c>
      <c r="AN22" s="19"/>
      <c r="AO22" s="19"/>
    </row>
    <row r="23" spans="1:41" x14ac:dyDescent="0.4">
      <c r="C23" s="7" t="s">
        <v>83</v>
      </c>
      <c r="D23" s="12"/>
      <c r="E23" s="12"/>
      <c r="F23" s="12"/>
      <c r="G23" s="12"/>
      <c r="L23" s="7" t="s">
        <v>90</v>
      </c>
      <c r="AE23" s="14" t="s">
        <v>244</v>
      </c>
      <c r="AM23" s="19"/>
      <c r="AN23" s="19"/>
      <c r="AO23" s="19"/>
    </row>
    <row r="24" spans="1:41" x14ac:dyDescent="0.4">
      <c r="C24" s="7" t="s">
        <v>85</v>
      </c>
      <c r="D24" s="12"/>
      <c r="E24" s="12"/>
      <c r="F24" s="12"/>
      <c r="G24" s="12"/>
      <c r="L24" s="7" t="s">
        <v>92</v>
      </c>
      <c r="AM24" s="19"/>
      <c r="AN24" s="19"/>
      <c r="AO24" s="19"/>
    </row>
    <row r="25" spans="1:41" x14ac:dyDescent="0.4">
      <c r="C25" s="7" t="s">
        <v>87</v>
      </c>
      <c r="D25" s="12"/>
      <c r="E25" s="12"/>
      <c r="F25" s="12"/>
      <c r="G25" s="12"/>
      <c r="L25" s="7" t="s">
        <v>94</v>
      </c>
      <c r="AM25" s="19"/>
      <c r="AN25" s="19"/>
      <c r="AO25" s="19"/>
    </row>
    <row r="26" spans="1:41" x14ac:dyDescent="0.4">
      <c r="C26" s="7" t="s">
        <v>89</v>
      </c>
      <c r="D26" s="12"/>
      <c r="E26" s="12"/>
      <c r="F26" s="12"/>
      <c r="G26" s="12"/>
      <c r="L26" s="7" t="s">
        <v>96</v>
      </c>
      <c r="AM26" s="19"/>
      <c r="AN26" s="19"/>
      <c r="AO26" s="19"/>
    </row>
    <row r="27" spans="1:41" x14ac:dyDescent="0.4">
      <c r="C27" s="7" t="s">
        <v>91</v>
      </c>
      <c r="L27" s="7" t="s">
        <v>98</v>
      </c>
      <c r="AM27" s="19"/>
    </row>
    <row r="28" spans="1:41" x14ac:dyDescent="0.4">
      <c r="C28" s="7" t="s">
        <v>93</v>
      </c>
      <c r="L28" s="7" t="s">
        <v>100</v>
      </c>
    </row>
    <row r="29" spans="1:41" x14ac:dyDescent="0.4">
      <c r="C29" s="7" t="s">
        <v>95</v>
      </c>
      <c r="L29" s="7" t="s">
        <v>101</v>
      </c>
    </row>
    <row r="30" spans="1:41" x14ac:dyDescent="0.4">
      <c r="C30" s="7" t="s">
        <v>97</v>
      </c>
      <c r="L30" s="7" t="s">
        <v>102</v>
      </c>
    </row>
    <row r="31" spans="1:41" x14ac:dyDescent="0.4">
      <c r="C31" s="7" t="s">
        <v>99</v>
      </c>
      <c r="L31" s="7" t="s">
        <v>103</v>
      </c>
    </row>
    <row r="32" spans="1:41" x14ac:dyDescent="0.4">
      <c r="C32" s="7" t="s">
        <v>272</v>
      </c>
      <c r="L32" s="7" t="s">
        <v>104</v>
      </c>
    </row>
    <row r="33" spans="12:12" x14ac:dyDescent="0.4">
      <c r="L33" s="7" t="s">
        <v>105</v>
      </c>
    </row>
    <row r="34" spans="12:12" x14ac:dyDescent="0.4">
      <c r="L34" s="7" t="s">
        <v>106</v>
      </c>
    </row>
    <row r="35" spans="12:12" x14ac:dyDescent="0.4">
      <c r="L35" s="7" t="s">
        <v>107</v>
      </c>
    </row>
    <row r="36" spans="12:12" x14ac:dyDescent="0.4">
      <c r="L36" s="7" t="s">
        <v>108</v>
      </c>
    </row>
    <row r="37" spans="12:12" x14ac:dyDescent="0.4">
      <c r="L37" s="7" t="s">
        <v>109</v>
      </c>
    </row>
    <row r="38" spans="12:12" x14ac:dyDescent="0.4">
      <c r="L38" s="7" t="s">
        <v>110</v>
      </c>
    </row>
    <row r="39" spans="12:12" x14ac:dyDescent="0.4">
      <c r="L39" s="7" t="s">
        <v>111</v>
      </c>
    </row>
    <row r="40" spans="12:12" x14ac:dyDescent="0.4">
      <c r="L40" s="7" t="s">
        <v>112</v>
      </c>
    </row>
    <row r="41" spans="12:12" x14ac:dyDescent="0.4">
      <c r="L41" s="7" t="s">
        <v>113</v>
      </c>
    </row>
    <row r="42" spans="12:12" x14ac:dyDescent="0.4">
      <c r="L42" s="7" t="s">
        <v>114</v>
      </c>
    </row>
    <row r="43" spans="12:12" x14ac:dyDescent="0.4">
      <c r="L43" s="7" t="s">
        <v>115</v>
      </c>
    </row>
    <row r="44" spans="12:12" x14ac:dyDescent="0.4">
      <c r="L44" s="7" t="s">
        <v>116</v>
      </c>
    </row>
    <row r="45" spans="12:12" x14ac:dyDescent="0.4">
      <c r="L45" s="7" t="s">
        <v>117</v>
      </c>
    </row>
    <row r="46" spans="12:12" x14ac:dyDescent="0.4">
      <c r="L46" s="7" t="s">
        <v>118</v>
      </c>
    </row>
    <row r="47" spans="12:12" x14ac:dyDescent="0.4">
      <c r="L47" s="7" t="s">
        <v>119</v>
      </c>
    </row>
    <row r="48" spans="12:12" x14ac:dyDescent="0.4">
      <c r="L48" s="7" t="s">
        <v>120</v>
      </c>
    </row>
    <row r="49" spans="12:12" x14ac:dyDescent="0.4">
      <c r="L49" s="7" t="s">
        <v>121</v>
      </c>
    </row>
    <row r="50" spans="12:12" x14ac:dyDescent="0.4">
      <c r="L50" s="7" t="s">
        <v>122</v>
      </c>
    </row>
    <row r="51" spans="12:12" x14ac:dyDescent="0.4">
      <c r="L51" s="7" t="s">
        <v>123</v>
      </c>
    </row>
    <row r="52" spans="12:12" x14ac:dyDescent="0.4">
      <c r="L52" s="7" t="s">
        <v>124</v>
      </c>
    </row>
    <row r="53" spans="12:12" x14ac:dyDescent="0.4">
      <c r="L53" s="7" t="s">
        <v>125</v>
      </c>
    </row>
    <row r="54" spans="12:12" x14ac:dyDescent="0.4">
      <c r="L54" s="7" t="s">
        <v>126</v>
      </c>
    </row>
    <row r="55" spans="12:12" x14ac:dyDescent="0.4">
      <c r="L55" s="7" t="s">
        <v>127</v>
      </c>
    </row>
    <row r="56" spans="12:12" x14ac:dyDescent="0.4">
      <c r="L56" s="7" t="s">
        <v>128</v>
      </c>
    </row>
    <row r="57" spans="12:12" x14ac:dyDescent="0.4">
      <c r="L57" s="7" t="s">
        <v>129</v>
      </c>
    </row>
    <row r="58" spans="12:12" x14ac:dyDescent="0.4">
      <c r="L58" s="7" t="s">
        <v>130</v>
      </c>
    </row>
    <row r="59" spans="12:12" x14ac:dyDescent="0.4">
      <c r="L59" s="7" t="s">
        <v>131</v>
      </c>
    </row>
    <row r="60" spans="12:12" x14ac:dyDescent="0.4">
      <c r="L60" s="7" t="s">
        <v>132</v>
      </c>
    </row>
    <row r="61" spans="12:12" x14ac:dyDescent="0.4">
      <c r="L61" s="7" t="s">
        <v>133</v>
      </c>
    </row>
    <row r="62" spans="12:12" x14ac:dyDescent="0.4">
      <c r="L62" s="7" t="s">
        <v>134</v>
      </c>
    </row>
    <row r="63" spans="12:12" x14ac:dyDescent="0.4">
      <c r="L63" s="7" t="s">
        <v>135</v>
      </c>
    </row>
    <row r="64" spans="12:12" x14ac:dyDescent="0.4">
      <c r="L64" s="7" t="s">
        <v>172</v>
      </c>
    </row>
    <row r="65" spans="12:12" x14ac:dyDescent="0.4">
      <c r="L65" s="7" t="s">
        <v>136</v>
      </c>
    </row>
    <row r="66" spans="12:12" x14ac:dyDescent="0.4">
      <c r="L66" s="7" t="s">
        <v>137</v>
      </c>
    </row>
    <row r="67" spans="12:12" x14ac:dyDescent="0.4">
      <c r="L67" s="7" t="s">
        <v>138</v>
      </c>
    </row>
    <row r="68" spans="12:12" x14ac:dyDescent="0.4">
      <c r="L68" s="7" t="s">
        <v>139</v>
      </c>
    </row>
    <row r="69" spans="12:12" x14ac:dyDescent="0.4">
      <c r="L69" s="7" t="s">
        <v>140</v>
      </c>
    </row>
    <row r="70" spans="12:12" x14ac:dyDescent="0.4">
      <c r="L70" s="7" t="s">
        <v>141</v>
      </c>
    </row>
    <row r="71" spans="12:12" x14ac:dyDescent="0.4">
      <c r="L71" s="7" t="s">
        <v>142</v>
      </c>
    </row>
    <row r="72" spans="12:12" x14ac:dyDescent="0.4">
      <c r="L72" s="7" t="s">
        <v>143</v>
      </c>
    </row>
    <row r="73" spans="12:12" x14ac:dyDescent="0.4">
      <c r="L73" s="7" t="s">
        <v>144</v>
      </c>
    </row>
    <row r="74" spans="12:12" x14ac:dyDescent="0.4">
      <c r="L74" s="7" t="s">
        <v>145</v>
      </c>
    </row>
    <row r="75" spans="12:12" x14ac:dyDescent="0.4">
      <c r="L75" s="7" t="s">
        <v>146</v>
      </c>
    </row>
    <row r="76" spans="12:12" x14ac:dyDescent="0.4">
      <c r="L76" s="7" t="s">
        <v>147</v>
      </c>
    </row>
    <row r="77" spans="12:12" x14ac:dyDescent="0.4">
      <c r="L77" s="7" t="s">
        <v>148</v>
      </c>
    </row>
  </sheetData>
  <phoneticPr fontId="1"/>
  <pageMargins left="0.7" right="0.7" top="0.75" bottom="0.75" header="0.3" footer="0.3"/>
  <pageSetup paperSize="9" orientation="portrait" copies="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2:J5"/>
  <sheetViews>
    <sheetView workbookViewId="0">
      <selection activeCell="P16" sqref="P16:R16"/>
    </sheetView>
  </sheetViews>
  <sheetFormatPr defaultRowHeight="18.75" x14ac:dyDescent="0.4"/>
  <cols>
    <col min="3" max="3" width="9" style="209" bestFit="1" customWidth="1"/>
    <col min="4" max="5" width="9.875" style="209" customWidth="1"/>
    <col min="6" max="6" width="19.25" style="209" bestFit="1" customWidth="1"/>
    <col min="7" max="7" width="9.5" bestFit="1" customWidth="1"/>
    <col min="8" max="8" width="9.625" bestFit="1" customWidth="1"/>
    <col min="9" max="9" width="9.5" bestFit="1" customWidth="1"/>
    <col min="10" max="10" width="9.625" bestFit="1" customWidth="1"/>
    <col min="11" max="12" width="9.5" bestFit="1" customWidth="1"/>
  </cols>
  <sheetData>
    <row r="2" spans="1:10" x14ac:dyDescent="0.4">
      <c r="A2" s="214" t="s">
        <v>715</v>
      </c>
      <c r="B2" s="214" t="s">
        <v>803</v>
      </c>
      <c r="C2" s="214" t="s">
        <v>802</v>
      </c>
      <c r="D2" s="214" t="s">
        <v>801</v>
      </c>
      <c r="F2" s="214"/>
      <c r="G2" s="830" t="s">
        <v>800</v>
      </c>
      <c r="H2" s="830"/>
      <c r="I2" s="830"/>
      <c r="J2" s="830"/>
    </row>
    <row r="3" spans="1:10" x14ac:dyDescent="0.4">
      <c r="A3" s="218" t="s">
        <v>799</v>
      </c>
      <c r="B3" s="216">
        <v>0.65</v>
      </c>
      <c r="C3" s="216">
        <v>0.8666666666666667</v>
      </c>
      <c r="D3" s="216" t="s">
        <v>194</v>
      </c>
      <c r="E3" s="215"/>
      <c r="F3" s="214" t="s">
        <v>7</v>
      </c>
      <c r="G3" s="830">
        <v>65</v>
      </c>
      <c r="H3" s="830"/>
      <c r="I3" s="830">
        <v>50</v>
      </c>
      <c r="J3" s="830"/>
    </row>
    <row r="4" spans="1:10" x14ac:dyDescent="0.4">
      <c r="A4" s="217" t="s">
        <v>798</v>
      </c>
      <c r="B4" s="216">
        <v>0.5</v>
      </c>
      <c r="C4" s="216">
        <v>0.83333333333333337</v>
      </c>
      <c r="D4" s="216" t="s">
        <v>797</v>
      </c>
      <c r="E4" s="215"/>
      <c r="F4" s="214" t="s">
        <v>715</v>
      </c>
      <c r="G4" s="213" t="s">
        <v>796</v>
      </c>
      <c r="H4" s="213" t="s">
        <v>795</v>
      </c>
      <c r="I4" s="213" t="s">
        <v>796</v>
      </c>
      <c r="J4" s="213" t="s">
        <v>795</v>
      </c>
    </row>
    <row r="5" spans="1:10" ht="37.5" x14ac:dyDescent="0.4">
      <c r="A5" s="212"/>
      <c r="F5" s="211" t="s">
        <v>794</v>
      </c>
      <c r="G5" s="210">
        <v>87.3</v>
      </c>
      <c r="H5" s="210">
        <v>96</v>
      </c>
      <c r="I5" s="210">
        <v>109.1</v>
      </c>
      <c r="J5" s="210">
        <v>120</v>
      </c>
    </row>
  </sheetData>
  <mergeCells count="3">
    <mergeCell ref="G2:J2"/>
    <mergeCell ref="G3:H3"/>
    <mergeCell ref="I3:J3"/>
  </mergeCells>
  <phoneticPr fontI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2:L8"/>
  <sheetViews>
    <sheetView workbookViewId="0">
      <selection activeCell="P16" sqref="P16:R16"/>
    </sheetView>
  </sheetViews>
  <sheetFormatPr defaultRowHeight="18.75" x14ac:dyDescent="0.4"/>
  <cols>
    <col min="2" max="2" width="12.125" bestFit="1" customWidth="1"/>
    <col min="3" max="5" width="9.875" style="209" customWidth="1"/>
    <col min="6" max="6" width="19.25" style="209" bestFit="1" customWidth="1"/>
    <col min="7" max="7" width="9.5" bestFit="1" customWidth="1"/>
    <col min="8" max="8" width="9.625" bestFit="1" customWidth="1"/>
    <col min="9" max="9" width="9.5" bestFit="1" customWidth="1"/>
    <col min="10" max="10" width="9.625" bestFit="1" customWidth="1"/>
    <col min="11" max="12" width="9.5" bestFit="1" customWidth="1"/>
  </cols>
  <sheetData>
    <row r="2" spans="1:12" x14ac:dyDescent="0.4">
      <c r="A2" s="214" t="s">
        <v>715</v>
      </c>
      <c r="B2" s="214" t="s">
        <v>803</v>
      </c>
      <c r="C2" s="214" t="s">
        <v>802</v>
      </c>
      <c r="D2" s="214" t="s">
        <v>801</v>
      </c>
      <c r="F2" s="214"/>
      <c r="G2" s="831" t="s">
        <v>804</v>
      </c>
      <c r="H2" s="832"/>
      <c r="I2" s="832"/>
      <c r="J2" s="832"/>
      <c r="K2" s="832"/>
      <c r="L2" s="833"/>
    </row>
    <row r="3" spans="1:12" x14ac:dyDescent="0.4">
      <c r="A3" s="218" t="s">
        <v>799</v>
      </c>
      <c r="B3" s="216">
        <v>0.65</v>
      </c>
      <c r="C3" s="216">
        <v>0.8666666666666667</v>
      </c>
      <c r="D3" s="216">
        <v>0.65</v>
      </c>
      <c r="E3" s="215"/>
      <c r="F3" s="214" t="s">
        <v>7</v>
      </c>
      <c r="G3" s="830">
        <v>65</v>
      </c>
      <c r="H3" s="830"/>
      <c r="I3" s="830">
        <v>50</v>
      </c>
      <c r="J3" s="830"/>
      <c r="K3" s="830">
        <v>33</v>
      </c>
      <c r="L3" s="830"/>
    </row>
    <row r="4" spans="1:12" x14ac:dyDescent="0.4">
      <c r="A4" s="217" t="s">
        <v>798</v>
      </c>
      <c r="B4" s="216">
        <v>0.5</v>
      </c>
      <c r="C4" s="216">
        <v>0.83333333333333337</v>
      </c>
      <c r="D4" s="216">
        <v>0.5</v>
      </c>
      <c r="E4" s="215"/>
      <c r="F4" s="214" t="s">
        <v>715</v>
      </c>
      <c r="G4" s="213" t="s">
        <v>796</v>
      </c>
      <c r="H4" s="213" t="s">
        <v>795</v>
      </c>
      <c r="I4" s="213" t="s">
        <v>796</v>
      </c>
      <c r="J4" s="213" t="s">
        <v>795</v>
      </c>
      <c r="K4" s="213" t="s">
        <v>796</v>
      </c>
      <c r="L4" s="213" t="s">
        <v>795</v>
      </c>
    </row>
    <row r="5" spans="1:12" ht="37.5" x14ac:dyDescent="0.4">
      <c r="A5" s="219"/>
      <c r="B5" s="221">
        <v>0.33333333333333331</v>
      </c>
      <c r="C5" s="216">
        <v>0.76923076923076927</v>
      </c>
      <c r="D5" s="216">
        <v>0.33333333333333331</v>
      </c>
      <c r="E5" s="220"/>
      <c r="F5" s="211" t="s">
        <v>794</v>
      </c>
      <c r="G5" s="210">
        <v>58.2</v>
      </c>
      <c r="H5" s="210">
        <v>64</v>
      </c>
      <c r="I5" s="210">
        <v>72.8</v>
      </c>
      <c r="J5" s="210">
        <v>80</v>
      </c>
      <c r="K5" s="210">
        <v>100.7</v>
      </c>
      <c r="L5" s="210">
        <v>110.8</v>
      </c>
    </row>
    <row r="6" spans="1:12" x14ac:dyDescent="0.4">
      <c r="A6" s="212"/>
    </row>
    <row r="7" spans="1:12" x14ac:dyDescent="0.4">
      <c r="A7" s="212"/>
    </row>
    <row r="8" spans="1:12" x14ac:dyDescent="0.4">
      <c r="B8" s="212"/>
      <c r="C8" s="219"/>
      <c r="D8" s="219"/>
      <c r="E8" s="219"/>
    </row>
  </sheetData>
  <mergeCells count="4">
    <mergeCell ref="G2:L2"/>
    <mergeCell ref="G3:H3"/>
    <mergeCell ref="I3:J3"/>
    <mergeCell ref="K3:L3"/>
  </mergeCells>
  <phoneticPr fontId="1"/>
  <pageMargins left="0.7" right="0.7" top="0.75" bottom="0.75" header="0.3" footer="0.3"/>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53</vt:i4>
      </vt:variant>
    </vt:vector>
  </HeadingPairs>
  <TitlesOfParts>
    <vt:vector size="74" baseType="lpstr">
      <vt:lpstr>別紙B-2</vt:lpstr>
      <vt:lpstr>別紙C</vt:lpstr>
      <vt:lpstr>別紙D</vt:lpstr>
      <vt:lpstr>別紙E</vt:lpstr>
      <vt:lpstr>別紙F</vt:lpstr>
      <vt:lpstr>別紙H</vt:lpstr>
      <vt:lpstr>別紙I</vt:lpstr>
      <vt:lpstr>別紙J</vt:lpstr>
      <vt:lpstr>参考様式1</vt:lpstr>
      <vt:lpstr>2</vt:lpstr>
      <vt:lpstr>3</vt:lpstr>
      <vt:lpstr>4(根域)</vt:lpstr>
      <vt:lpstr>4(V字)</vt:lpstr>
      <vt:lpstr>5</vt:lpstr>
      <vt:lpstr>6</vt:lpstr>
      <vt:lpstr>7</vt:lpstr>
      <vt:lpstr>8</vt:lpstr>
      <vt:lpstr>Sheet1</vt:lpstr>
      <vt:lpstr>リスト</vt:lpstr>
      <vt:lpstr>根域制限栽培リスト（削除不可）</vt:lpstr>
      <vt:lpstr>V字ジョイントリスト（削除不可）</vt:lpstr>
      <vt:lpstr>'4(V字)'!Print_Area</vt:lpstr>
      <vt:lpstr>'4(根域)'!Print_Area</vt:lpstr>
      <vt:lpstr>'5'!Print_Area</vt:lpstr>
      <vt:lpstr>'6'!Print_Area</vt:lpstr>
      <vt:lpstr>参考様式1!Print_Area</vt:lpstr>
      <vt:lpstr>'別紙B-2'!Print_Area</vt:lpstr>
      <vt:lpstr>別紙C!Print_Area</vt:lpstr>
      <vt:lpstr>別紙D!Print_Area</vt:lpstr>
      <vt:lpstr>別紙E!Print_Area</vt:lpstr>
      <vt:lpstr>別紙I!Print_Area</vt:lpstr>
      <vt:lpstr>別紙J!Print_Area</vt:lpstr>
      <vt:lpstr>ステップアップ</vt:lpstr>
      <vt:lpstr>ステップアップ事業実施主体</vt:lpstr>
      <vt:lpstr>園芸団地</vt:lpstr>
      <vt:lpstr>園芸団地事業実施主体</vt:lpstr>
      <vt:lpstr>園芸用ハウス等</vt:lpstr>
      <vt:lpstr>共同作業</vt:lpstr>
      <vt:lpstr>共同性の確保</vt:lpstr>
      <vt:lpstr>共同利用機械・装置</vt:lpstr>
      <vt:lpstr>経営基盤強化</vt:lpstr>
      <vt:lpstr>経営基盤強化事業実施主体</vt:lpstr>
      <vt:lpstr>経営基盤強化成果目標</vt:lpstr>
      <vt:lpstr>県補助率</vt:lpstr>
      <vt:lpstr>効率的集出荷</vt:lpstr>
      <vt:lpstr>効率的集出荷事業実施主体</vt:lpstr>
      <vt:lpstr>効率的成果目標</vt:lpstr>
      <vt:lpstr>高品質化機械・装置</vt:lpstr>
      <vt:lpstr>市町名</vt:lpstr>
      <vt:lpstr>施行方法</vt:lpstr>
      <vt:lpstr>施設種類</vt:lpstr>
      <vt:lpstr>事業メニュー</vt:lpstr>
      <vt:lpstr>事業実施主体の区分</vt:lpstr>
      <vt:lpstr>事業量単位</vt:lpstr>
      <vt:lpstr>所得向上補助率</vt:lpstr>
      <vt:lpstr>消費税区分</vt:lpstr>
      <vt:lpstr>省石油型機械・装置</vt:lpstr>
      <vt:lpstr>省力化機械・装置</vt:lpstr>
      <vt:lpstr>新規就農者</vt:lpstr>
      <vt:lpstr>新規就農者事業実施主体</vt:lpstr>
      <vt:lpstr>新規成果目標</vt:lpstr>
      <vt:lpstr>新規補助率</vt:lpstr>
      <vt:lpstr>成果目標単位</vt:lpstr>
      <vt:lpstr>政策的な施設・機械・装置等</vt:lpstr>
      <vt:lpstr>選別・調整・加工用機械・装置</vt:lpstr>
      <vt:lpstr>大雨・大雪被害防止対策</vt:lpstr>
      <vt:lpstr>団地成果目標</vt:lpstr>
      <vt:lpstr>長寿命化対策</vt:lpstr>
      <vt:lpstr>土づくり用・病害虫低減機械・装置</vt:lpstr>
      <vt:lpstr>特認タイプ</vt:lpstr>
      <vt:lpstr>品目</vt:lpstr>
      <vt:lpstr>附帯設備等</vt:lpstr>
      <vt:lpstr>有機等</vt:lpstr>
      <vt:lpstr>露地野菜集出荷システム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彩華（園芸課）</dc:creator>
  <cp:lastModifiedBy>池田 将幸</cp:lastModifiedBy>
  <cp:lastPrinted>2025-02-25T23:28:59Z</cp:lastPrinted>
  <dcterms:created xsi:type="dcterms:W3CDTF">2022-12-26T08:12:44Z</dcterms:created>
  <dcterms:modified xsi:type="dcterms:W3CDTF">2025-04-02T04:46:25Z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